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itamsut\Desktop\חתימות לנעמה 2021\"/>
    </mc:Choice>
  </mc:AlternateContent>
  <bookViews>
    <workbookView xWindow="28680" yWindow="-120" windowWidth="29040" windowHeight="15720" tabRatio="856"/>
  </bookViews>
  <sheets>
    <sheet name="הנחיות" sheetId="1" r:id="rId1"/>
    <sheet name="פרטים כלליים, עלויות ותוצאות" sheetId="2" r:id="rId2"/>
    <sheet name="אגירת אנרגיה" sheetId="3" r:id="rId3"/>
    <sheet name="אמדן כלכלי" sheetId="12" state="hidden" r:id="rId4"/>
    <sheet name="אומדן כלכלי - חישוב" sheetId="13" state="hidden" r:id="rId5"/>
    <sheet name="7. ייצור חשמל" sheetId="4" state="hidden" r:id="rId6"/>
    <sheet name="חישובים" sheetId="11" r:id="rId7"/>
    <sheet name="קבועים רשימת שעות" sheetId="14" state="hidden" r:id="rId8"/>
    <sheet name="קבועים" sheetId="15" r:id="rId9"/>
    <sheet name="דרישות והנחיות נוספות" sheetId="10" state="hidden" r:id="rId10"/>
  </sheets>
  <definedNames>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5" hidden="1">'7. ייצור חשמל'!$52:$54,'7. ייצור חשמל'!$57:$59,'7. ייצור חשמל'!$73:$78,'7. ייצור חשמל'!$84:$92</definedName>
    <definedName name="Z_2DAA1D84_496C_43B3_9B3D_F6443FDB70D2_.wvu.Rows" localSheetId="2" hidden="1">'אגירת אנרגיה'!#REF!,'אגירת אנרגיה'!#REF!,'אגירת אנרגיה'!#REF!,'אגירת אנרגיה'!#REF!,'אגירת אנרגיה'!#REF!,'אגירת אנרגיה'!#REF!</definedName>
    <definedName name="Z_2DAA1D84_496C_43B3_9B3D_F6443FDB70D2_.wvu.Rows" localSheetId="1" hidden="1">'פרטים כלליים, עלויות ותוצאות'!$21:$22,'פרטים כלליים, עלויות ותוצאות'!#REF!,'פרטים כלליים, עלויות ותוצאות'!#REF!</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5" hidden="1">'7. ייצור חשמל'!$52:$54,'7. ייצור חשמל'!$57:$59,'7. ייצור חשמל'!$73:$78,'7. ייצור חשמל'!$84:$92</definedName>
    <definedName name="Z_4795D392_B56F_435A_BCD0_DB99C7E0A0B0_.wvu.Rows" localSheetId="2" hidden="1">'אגירת אנרגיה'!#REF!,'אגירת אנרגיה'!#REF!,'אגירת אנרגיה'!#REF!,'אגירת אנרגיה'!#REF!,'אגירת אנרגיה'!#REF!,'אגירת אנרגיה'!#REF!</definedName>
    <definedName name="Z_4795D392_B56F_435A_BCD0_DB99C7E0A0B0_.wvu.Rows" localSheetId="1" hidden="1">'פרטים כלליים, עלויות ותוצאות'!$21:$22,'פרטים כלליים, עלויות ותוצאות'!#REF!,'פרטים כלליים, עלויות ותוצאות'!#REF!</definedName>
    <definedName name="Z_5B70AD1C_C6FE_473F_9E8F_C80A6A15EADB_.wvu.Cols" localSheetId="5" hidden="1">'7. ייצור חשמל'!$J:$O</definedName>
    <definedName name="Z_5B70AD1C_C6FE_473F_9E8F_C80A6A15EADB_.wvu.Cols" localSheetId="2" hidden="1">'אגירת אנרגיה'!$R:$V</definedName>
    <definedName name="Z_5B70AD1C_C6FE_473F_9E8F_C80A6A15EADB_.wvu.Cols" localSheetId="1" hidden="1">'פרטים כלליים, עלויות ותוצאות'!$L:$O,'פרטים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5B70AD1C_C6FE_473F_9E8F_C80A6A15EADB_.wvu.Rows" localSheetId="5" hidden="1">'7. ייצור חשמל'!$21:$22,'7. ייצור חשמל'!$42:$44,'7. ייצור חשמל'!$48:$49,'7. ייצור חשמל'!$52:$54,'7. ייצור חשמל'!$57:$60,'7. ייצור חשמל'!$64:$65,'7. ייצור חשמל'!$73:$78,'7. ייצור חשמל'!$84:$92</definedName>
    <definedName name="Z_5B70AD1C_C6FE_473F_9E8F_C80A6A15EADB_.wvu.Rows" localSheetId="2" hidden="1">'אגירת אנרגיה'!$80:$81,'אגירת אנרגיה'!#REF!,'אגירת אנרגיה'!#REF!,'אגירת אנרגיה'!#REF!,'אגירת אנרגיה'!#REF!,'אגירת אנרגיה'!#REF!,'אגירת אנרגיה'!#REF!,'אגירת אנרגיה'!#REF!</definedName>
    <definedName name="Z_5B70AD1C_C6FE_473F_9E8F_C80A6A15EADB_.wvu.Rows" localSheetId="1" hidden="1">'פרטים כלליים, עלויות ותוצאות'!#REF!,'פרטים כלליים, עלויות ותוצאות'!$21:$22,'פרטים כלליים, עלויות ותוצאות'!#REF!,'פרטים כלליים, עלויות ותוצאות'!#REF!,'פרטים כלליים, עלויות ותוצאות'!#REF!</definedName>
    <definedName name="Z_ECD81B88_1474_43CC_96A3_8963B05913FB_.wvu.Cols" localSheetId="5" hidden="1">'7. ייצור חשמל'!$J:$O</definedName>
    <definedName name="Z_ECD81B88_1474_43CC_96A3_8963B05913FB_.wvu.Cols" localSheetId="2" hidden="1">'אגירת אנרגיה'!$R:$V</definedName>
    <definedName name="Z_ECD81B88_1474_43CC_96A3_8963B05913FB_.wvu.Cols" localSheetId="1" hidden="1">'פרטים כלליים, עלויות ותוצאות'!$L:$O,'פרטים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ECD81B88_1474_43CC_96A3_8963B05913FB_.wvu.Rows" localSheetId="5" hidden="1">'7. ייצור חשמל'!$21:$22,'7. ייצור חשמל'!$42:$44,'7. ייצור חשמל'!$48:$49,'7. ייצור חשמל'!$52:$54,'7. ייצור חשמל'!$57:$60,'7. ייצור חשמל'!$64:$65,'7. ייצור חשמל'!$73:$78,'7. ייצור חשמל'!$84:$92</definedName>
    <definedName name="Z_ECD81B88_1474_43CC_96A3_8963B05913FB_.wvu.Rows" localSheetId="2" hidden="1">'אגירת אנרגיה'!$80:$81,'אגירת אנרגיה'!#REF!,'אגירת אנרגיה'!#REF!,'אגירת אנרגיה'!#REF!,'אגירת אנרגיה'!#REF!,'אגירת אנרגיה'!#REF!,'אגירת אנרגיה'!#REF!,'אגירת אנרגיה'!#REF!</definedName>
    <definedName name="Z_ECD81B88_1474_43CC_96A3_8963B05913FB_.wvu.Rows" localSheetId="1" hidden="1">'פרטים כלליים, עלויות ותוצאות'!#REF!,'פרטים כלליים, עלויות ותוצאות'!$21:$22,'פרטים כלליים, עלויות ותוצאות'!#REF!,'פרטים כלליים, עלויות ותוצאות'!#REF!</definedName>
    <definedName name="Z_F7CAD7A2_A132_4CA2_AC0F_E37EEC687FA0_.wvu.Cols" localSheetId="2" hidden="1">'אגירת אנרגיה'!$P:$S,'אגירת אנרגיה'!$AA:$AE,'אגירת אנרגיה'!$AM:$AQ,'אגירת אנרגיה'!$AY:$BC,'אגירת אנרגיה'!$BK:$BO,'אגירת אנרגיה'!$BW:$CA,'אגירת אנרגיה'!$CI:$CM,'אגירת אנרגיה'!$CU:$CY,'אגירת אנרגיה'!$DG:$DK,'אגירת אנרגיה'!$DS:$DW</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2" hidden="1">'אגירת אנרגיה'!#REF!,'אגירת אנרגיה'!#REF!,'אגירת אנרגיה'!#REF!,'אגירת אנרגיה'!#REF!,'אגירת אנרגיה'!#REF!,'אגירת אנרגיה'!#REF!,'אגירת אנרגיה'!#REF!,'אגירת אנרגיה'!#REF!,'אגירת אנרגיה'!#REF!,'אגירת אנרגיה'!#REF!</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הספק">'7. ייצור חשמל'!$C$40</definedName>
    <definedName name="כמות_ייצור_חשמל">'7. ייצור חשמל'!$D$38</definedName>
    <definedName name="שטח_פרויקט">'7. ייצור חשמל'!$F$38</definedName>
  </definedNames>
  <calcPr calcId="162913"/>
  <customWorkbookViews>
    <customWorkbookView name="Sapir Ben Hamo - Personal View" guid="{ECD81B88-1474-43CC-96A3-8963B05913FB}" mergeInterval="0" personalView="1" maximized="1" xWindow="1912" yWindow="-8" windowWidth="1936" windowHeight="1056" tabRatio="854" activeSheetId="1"/>
    <customWorkbookView name="יניב גיאת - תצוגה אישית" guid="{5B70AD1C-C6FE-473F-9E8F-C80A6A15EADB}" mergeInterval="0" personalView="1" maximized="1" xWindow="-8" yWindow="-8" windowWidth="1936" windowHeight="1056" tabRatio="854" activeSheetId="2" showComments="commIndAndComment"/>
    <customWorkbookView name="tamar - Personal View" guid="{4795D392-B56F-435A-BCD0-DB99C7E0A0B0}" mergeInterval="0" personalView="1" maximized="1" windowWidth="1366" windowHeight="543" tabRatio="870" activeSheetId="5"/>
    <customWorkbookView name="shanit - Personal View" guid="{F7CAD7A2-A132-4CA2-AC0F-E37EEC687FA0}" mergeInterval="0" personalView="1" maximized="1" xWindow="1" yWindow="1" windowWidth="1920" windowHeight="850" activeSheetId="3"/>
    <customWorkbookView name="talib - Personal View" guid="{2DAA1D84-496C-43B3-9B3D-F6443FDB70D2}" mergeInterval="0" personalView="1" maximized="1" xWindow="1" yWindow="1" windowWidth="1366" windowHeight="538" tabRatio="870" activeSheetId="2"/>
  </customWorkbookViews>
</workbook>
</file>

<file path=xl/calcChain.xml><?xml version="1.0" encoding="utf-8"?>
<calcChain xmlns="http://schemas.openxmlformats.org/spreadsheetml/2006/main">
  <c r="C14" i="2" l="1"/>
  <c r="C21" i="2"/>
  <c r="O5" i="15"/>
  <c r="E168" i="15" l="1"/>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69" i="15"/>
  <c r="E270" i="15"/>
  <c r="E271" i="15"/>
  <c r="E272" i="15"/>
  <c r="E273" i="15"/>
  <c r="E274" i="15"/>
  <c r="E275" i="15"/>
  <c r="E276" i="15"/>
  <c r="E277" i="15"/>
  <c r="E278" i="15"/>
  <c r="E279" i="15"/>
  <c r="E280" i="15"/>
  <c r="E281" i="15"/>
  <c r="E282" i="15"/>
  <c r="E283" i="15"/>
  <c r="E284" i="15"/>
  <c r="E285" i="15"/>
  <c r="E286" i="15"/>
  <c r="E287" i="15"/>
  <c r="E288" i="15"/>
  <c r="E289" i="15"/>
  <c r="E290" i="15"/>
  <c r="E291" i="15"/>
  <c r="E292" i="15"/>
  <c r="E293" i="15"/>
  <c r="E294"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1" i="15"/>
  <c r="E342" i="15"/>
  <c r="E343" i="15"/>
  <c r="E344" i="15"/>
  <c r="E345" i="15"/>
  <c r="E346" i="15"/>
  <c r="E347" i="15"/>
  <c r="E348" i="15"/>
  <c r="E349" i="15"/>
  <c r="E350" i="15"/>
  <c r="E351" i="15"/>
  <c r="E352" i="15"/>
  <c r="E353" i="15"/>
  <c r="E354" i="15"/>
  <c r="E355" i="15"/>
  <c r="E356" i="15"/>
  <c r="E357" i="15"/>
  <c r="E358" i="15"/>
  <c r="E359" i="15"/>
  <c r="E360" i="15"/>
  <c r="E361" i="15"/>
  <c r="E362" i="15"/>
  <c r="E363" i="15"/>
  <c r="E364" i="15"/>
  <c r="E365" i="15"/>
  <c r="E366" i="15"/>
  <c r="E367" i="15"/>
  <c r="E368" i="15"/>
  <c r="E369" i="15"/>
  <c r="E370" i="15"/>
  <c r="E371" i="15"/>
  <c r="E372"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396" i="15"/>
  <c r="E397" i="15"/>
  <c r="E398" i="15"/>
  <c r="E399" i="15"/>
  <c r="E400" i="15"/>
  <c r="E401" i="15"/>
  <c r="E402" i="15"/>
  <c r="E403" i="15"/>
  <c r="E404" i="15"/>
  <c r="E405" i="15"/>
  <c r="E406" i="15"/>
  <c r="E407" i="15"/>
  <c r="E408" i="15"/>
  <c r="E409" i="15"/>
  <c r="E410" i="15"/>
  <c r="E411" i="15"/>
  <c r="E412" i="15"/>
  <c r="E413" i="15"/>
  <c r="E414" i="15"/>
  <c r="E415" i="15"/>
  <c r="E416" i="15"/>
  <c r="E417" i="15"/>
  <c r="E418" i="15"/>
  <c r="E419" i="15"/>
  <c r="E420" i="15"/>
  <c r="E421" i="15"/>
  <c r="E422" i="15"/>
  <c r="E423" i="15"/>
  <c r="E424" i="15"/>
  <c r="E425" i="15"/>
  <c r="E426" i="15"/>
  <c r="E427" i="15"/>
  <c r="E428" i="15"/>
  <c r="E429" i="15"/>
  <c r="E430" i="15"/>
  <c r="E431" i="15"/>
  <c r="E432" i="15"/>
  <c r="E433" i="15"/>
  <c r="E434" i="15"/>
  <c r="E435" i="15"/>
  <c r="E167" i="15"/>
  <c r="D130" i="15"/>
  <c r="K43" i="3" l="1"/>
  <c r="C155" i="15"/>
  <c r="C154" i="15"/>
  <c r="C153" i="15"/>
  <c r="C158" i="15" l="1"/>
  <c r="C18" i="15"/>
  <c r="C19" i="15" l="1"/>
  <c r="C20" i="15" s="1"/>
  <c r="C21" i="15" s="1"/>
  <c r="C22" i="15" s="1"/>
  <c r="C23" i="15" s="1"/>
  <c r="C24" i="15" s="1"/>
  <c r="C25" i="15" s="1"/>
  <c r="C26" i="15" s="1"/>
  <c r="C27" i="15" s="1"/>
  <c r="C28" i="15" s="1"/>
  <c r="C29" i="15" s="1"/>
  <c r="C30" i="15" s="1"/>
  <c r="C31" i="15" s="1"/>
  <c r="C85" i="15"/>
  <c r="C84" i="15"/>
  <c r="C83" i="15"/>
  <c r="C82" i="15"/>
  <c r="L129" i="15" s="1"/>
  <c r="C81" i="15"/>
  <c r="C80" i="15"/>
  <c r="E130" i="15"/>
  <c r="F130" i="15"/>
  <c r="D131" i="15"/>
  <c r="E131" i="15"/>
  <c r="F131" i="15"/>
  <c r="D132" i="15"/>
  <c r="E132" i="15"/>
  <c r="F132" i="15"/>
  <c r="L131" i="15" l="1"/>
  <c r="L132" i="15"/>
  <c r="E139" i="15" s="1"/>
  <c r="M129" i="15"/>
  <c r="K132" i="15"/>
  <c r="D139" i="15" s="1"/>
  <c r="M134" i="15"/>
  <c r="F140" i="15" s="1"/>
  <c r="L133" i="15"/>
  <c r="L134" i="15"/>
  <c r="E140" i="15" s="1"/>
  <c r="L130" i="15"/>
  <c r="E138" i="15" s="1"/>
  <c r="K131" i="15"/>
  <c r="M130" i="15"/>
  <c r="F138" i="15" s="1"/>
  <c r="M132" i="15"/>
  <c r="F139" i="15" s="1"/>
  <c r="M131" i="15"/>
  <c r="M133" i="15"/>
  <c r="K130" i="15"/>
  <c r="D138" i="15" s="1"/>
  <c r="K134" i="15"/>
  <c r="D140" i="15" s="1"/>
  <c r="K133" i="15"/>
  <c r="K129" i="15"/>
  <c r="G140" i="15" l="1"/>
  <c r="C35" i="3" s="1"/>
  <c r="G139" i="15"/>
  <c r="C34" i="3" s="1"/>
  <c r="G138" i="15"/>
  <c r="C33" i="3" s="1"/>
  <c r="J57" i="3" l="1"/>
  <c r="J66" i="3"/>
  <c r="J63" i="3"/>
  <c r="J51" i="3"/>
  <c r="J75" i="3"/>
  <c r="J48" i="3"/>
  <c r="J60" i="3"/>
  <c r="J69" i="3"/>
  <c r="J54" i="3"/>
  <c r="J72" i="3"/>
  <c r="J49" i="3"/>
  <c r="J70" i="3"/>
  <c r="J58" i="3"/>
  <c r="J67" i="3"/>
  <c r="J52" i="3"/>
  <c r="J55" i="3"/>
  <c r="J64" i="3"/>
  <c r="J73" i="3"/>
  <c r="J61" i="3"/>
  <c r="J46" i="3"/>
  <c r="J65" i="3"/>
  <c r="J47" i="3"/>
  <c r="J50" i="3"/>
  <c r="J74" i="3"/>
  <c r="J68" i="3"/>
  <c r="J62" i="3"/>
  <c r="J59" i="3"/>
  <c r="J71" i="3"/>
  <c r="J53" i="3"/>
  <c r="J56" i="3"/>
  <c r="E34" i="3"/>
  <c r="E35" i="3"/>
  <c r="E33" i="3"/>
  <c r="E40" i="12"/>
  <c r="D43" i="12"/>
  <c r="D69" i="2"/>
  <c r="D44" i="12"/>
  <c r="D45" i="12"/>
  <c r="D46" i="12"/>
  <c r="D47" i="12"/>
  <c r="D48" i="12"/>
  <c r="D49" i="12"/>
  <c r="D50" i="12"/>
  <c r="D51" i="12"/>
  <c r="K73" i="3" l="1"/>
  <c r="K46" i="3"/>
  <c r="K70" i="3"/>
  <c r="K49" i="3"/>
  <c r="K64" i="3"/>
  <c r="K55" i="3"/>
  <c r="K58" i="3"/>
  <c r="K61" i="3"/>
  <c r="K52" i="3"/>
  <c r="K67" i="3"/>
  <c r="E52" i="12"/>
  <c r="D52" i="12" l="1"/>
  <c r="D40" i="12"/>
  <c r="G169" i="12"/>
  <c r="F169" i="12"/>
  <c r="E169" i="12"/>
  <c r="D169" i="12"/>
  <c r="C169" i="12"/>
  <c r="E168" i="12"/>
  <c r="E167" i="12"/>
  <c r="E166" i="12"/>
  <c r="G165" i="12"/>
  <c r="G171" i="12" s="1"/>
  <c r="F181" i="12" s="1"/>
  <c r="F165" i="12"/>
  <c r="F171" i="12" s="1"/>
  <c r="F180" i="12" s="1"/>
  <c r="E165" i="12"/>
  <c r="D171" i="12"/>
  <c r="F178" i="12" s="1"/>
  <c r="C165" i="12"/>
  <c r="E163" i="12"/>
  <c r="E171" i="12" s="1"/>
  <c r="F179" i="12" s="1"/>
  <c r="G128" i="12"/>
  <c r="F128" i="12"/>
  <c r="E128" i="12"/>
  <c r="D128" i="12"/>
  <c r="C128" i="12"/>
  <c r="E127" i="12"/>
  <c r="E126" i="12"/>
  <c r="E125" i="12"/>
  <c r="G124" i="12"/>
  <c r="G130" i="12" s="1"/>
  <c r="F140" i="12" s="1"/>
  <c r="F124" i="12"/>
  <c r="F130" i="12" s="1"/>
  <c r="F139" i="12" s="1"/>
  <c r="E124" i="12"/>
  <c r="D130" i="12"/>
  <c r="F137" i="12" s="1"/>
  <c r="C124" i="12"/>
  <c r="C130" i="12" s="1"/>
  <c r="F136" i="12" s="1"/>
  <c r="E122" i="12"/>
  <c r="E130" i="12" s="1"/>
  <c r="F138" i="12" s="1"/>
  <c r="G87" i="12"/>
  <c r="F87" i="12"/>
  <c r="E87" i="12"/>
  <c r="D87" i="12"/>
  <c r="C87" i="12"/>
  <c r="E86" i="12"/>
  <c r="E85" i="12"/>
  <c r="E84" i="12"/>
  <c r="G83" i="12"/>
  <c r="G89" i="12" s="1"/>
  <c r="F99" i="12" s="1"/>
  <c r="F83" i="12"/>
  <c r="F89" i="12" s="1"/>
  <c r="F98" i="12" s="1"/>
  <c r="E83" i="12"/>
  <c r="D89" i="12"/>
  <c r="F96" i="12" s="1"/>
  <c r="C83" i="12"/>
  <c r="C89" i="12" s="1"/>
  <c r="F95" i="12" s="1"/>
  <c r="E81" i="12"/>
  <c r="E89" i="12" s="1"/>
  <c r="F97" i="12" s="1"/>
  <c r="C111" i="12" l="1"/>
  <c r="C104" i="12"/>
  <c r="C112" i="12" s="1"/>
  <c r="C186" i="12"/>
  <c r="C194" i="12" s="1"/>
  <c r="C192" i="12"/>
  <c r="C152" i="12"/>
  <c r="C145" i="12"/>
  <c r="C153" i="12" s="1"/>
  <c r="C171" i="12"/>
  <c r="F177" i="12" s="1"/>
  <c r="C107" i="12"/>
  <c r="C148" i="12"/>
  <c r="C189" i="12"/>
  <c r="C190" i="12"/>
  <c r="C149" i="12"/>
  <c r="C109" i="12"/>
  <c r="C150" i="12"/>
  <c r="C191" i="12"/>
  <c r="C110" i="12"/>
  <c r="C108" i="12"/>
  <c r="C151" i="12"/>
  <c r="C193" i="12"/>
  <c r="C78" i="3" l="1"/>
  <c r="C81" i="2" l="1"/>
  <c r="C79" i="2"/>
  <c r="C82" i="2"/>
  <c r="C80" i="2"/>
  <c r="C12" i="12"/>
  <c r="C56" i="12" s="1"/>
  <c r="C5" i="13"/>
  <c r="E73" i="2"/>
  <c r="C105" i="12" l="1"/>
  <c r="C146" i="12"/>
  <c r="C187" i="12"/>
  <c r="C55" i="12"/>
  <c r="C67" i="12" s="1"/>
  <c r="E67" i="12" s="1"/>
  <c r="J29" i="4"/>
  <c r="J30" i="4"/>
  <c r="J31" i="4"/>
  <c r="J32" i="4"/>
  <c r="J33" i="4"/>
  <c r="J34" i="4"/>
  <c r="J35" i="4"/>
  <c r="J36" i="4"/>
  <c r="J37" i="4"/>
  <c r="J28" i="4"/>
  <c r="D5" i="13" l="1"/>
  <c r="H5" i="13" s="1"/>
  <c r="H38" i="4"/>
  <c r="G5" i="13" l="1"/>
  <c r="L5" i="13"/>
  <c r="I5" i="13"/>
  <c r="J5" i="13"/>
  <c r="M5" i="13"/>
  <c r="E5" i="13"/>
  <c r="F5" i="13"/>
  <c r="K5" i="13"/>
  <c r="B5" i="13"/>
  <c r="D67" i="12" s="1"/>
  <c r="G38" i="4"/>
  <c r="D38" i="4"/>
  <c r="F67" i="12" l="1"/>
  <c r="C40" i="4"/>
  <c r="C46" i="4" l="1"/>
  <c r="D62" i="4" s="1"/>
  <c r="F38" i="4"/>
  <c r="J38" i="4" s="1"/>
  <c r="E211" i="4"/>
  <c r="E177" i="4"/>
  <c r="E143" i="4"/>
  <c r="D218" i="4" l="1"/>
  <c r="D184" i="4"/>
  <c r="D215" i="4"/>
  <c r="D181" i="4"/>
  <c r="D150" i="4"/>
  <c r="E51" i="4" l="1"/>
  <c r="E56" i="4"/>
  <c r="E150" i="4" l="1"/>
  <c r="F150" i="4" s="1"/>
  <c r="E181" i="4"/>
  <c r="E215" i="4"/>
  <c r="E218" i="4"/>
  <c r="F218" i="4" s="1"/>
  <c r="E184" i="4"/>
  <c r="F184" i="4" s="1"/>
  <c r="F215" i="4" l="1"/>
  <c r="F181" i="4"/>
  <c r="D115" i="4"/>
  <c r="C115" i="4"/>
  <c r="D114" i="4"/>
  <c r="C114" i="4"/>
  <c r="D113" i="4"/>
  <c r="C113" i="4"/>
  <c r="D147" i="4" l="1"/>
  <c r="C51" i="4"/>
  <c r="C56" i="4"/>
  <c r="E114" i="4"/>
  <c r="E115" i="4"/>
  <c r="E113" i="4"/>
  <c r="E147" i="4" l="1"/>
  <c r="E116" i="4"/>
  <c r="F147" i="4" l="1"/>
  <c r="E62" i="4" l="1"/>
  <c r="C62" i="4"/>
</calcChain>
</file>

<file path=xl/sharedStrings.xml><?xml version="1.0" encoding="utf-8"?>
<sst xmlns="http://schemas.openxmlformats.org/spreadsheetml/2006/main" count="1399" uniqueCount="786">
  <si>
    <r>
      <rPr>
        <b/>
        <sz val="22"/>
        <color theme="6" tint="-0.499984740745262"/>
        <rFont val="Segoe UI Semibold"/>
        <family val="2"/>
      </rPr>
      <t>מנגנון תמיכות בפרויקטים להתייעלות בשימוש באנרגיה</t>
    </r>
    <r>
      <rPr>
        <b/>
        <sz val="18"/>
        <color theme="6" tint="-0.499984740745262"/>
        <rFont val="Segoe UI Semibold"/>
        <family val="2"/>
      </rPr>
      <t xml:space="preserve">
</t>
    </r>
    <r>
      <rPr>
        <b/>
        <sz val="16"/>
        <color theme="6" tint="-0.499984740745262"/>
        <rFont val="Segoe UI Semibold"/>
        <family val="2"/>
      </rPr>
      <t xml:space="preserve">בקשת תמיכה בפרויקטי אגירת אנרגיה
</t>
    </r>
    <r>
      <rPr>
        <b/>
        <sz val="12"/>
        <color theme="6" tint="-0.499984740745262"/>
        <rFont val="Segoe UI Semibold"/>
        <family val="2"/>
      </rPr>
      <t xml:space="preserve">גרסה 5 מרץ 2023
</t>
    </r>
    <r>
      <rPr>
        <b/>
        <sz val="11"/>
        <color theme="6" tint="-0.499984740745262"/>
        <rFont val="Segoe UI Semibold"/>
        <family val="2"/>
      </rPr>
      <t xml:space="preserve">
</t>
    </r>
  </si>
  <si>
    <t>גיליון זה מכיל הנחיות כלליות למילוי טופס הבקשה לתמיכה בפרויקט להתייעלות בשימוש באנרגיה בפרויקטי אגירת אנרגיה.</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</si>
  <si>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</si>
  <si>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t>לנוחיותכם, מוצגות להלן האסמכתאות הקבילות לפרויקטים אלו:</t>
  </si>
  <si>
    <t>מפרט טכני מספק המערכת</t>
  </si>
  <si>
    <t>הצעת מחיר</t>
  </si>
  <si>
    <t>הנחיות כלליות</t>
  </si>
  <si>
    <t>•</t>
  </si>
  <si>
    <t>להסבר מפורט למילוי הטופס יש לפנות למסמך הקווים המנחים.</t>
  </si>
  <si>
    <t>עבור כל הנתונים המובאים במסמך זה יש לצרף אסמכתאות / מסמכים לתיקוף.</t>
  </si>
  <si>
    <t>יש למלא את גיליון "פרטים כלליים, עלויות ותוצאות" ואת גיליון "אגירת אנרגיה" (הסבר ברשימת פרקים, למטה).</t>
  </si>
  <si>
    <t>יש למלא תאים המסומנים בכחול בלבד, בהתאם למקרא:</t>
  </si>
  <si>
    <t>למילוי ע"י מגיש הבקשה</t>
  </si>
  <si>
    <t>תוצאת חישוב</t>
  </si>
  <si>
    <t>התאים המסומנים בכתום ימולאו אוטומטית בהתאם לנתונים שהוזנו על ידי מגיש הבקשה</t>
  </si>
  <si>
    <t>רשימת פרקים</t>
  </si>
  <si>
    <t>גיליון 'פרטים כלליים, עלויות ותוצאות': גיליון המכיל נתונים כלליים של מגיש הבקשה והפרויקט, לרבות תיאור הפרויקט, עלויותיו ותוצאות היעילות שלו.</t>
  </si>
  <si>
    <r>
      <t>גיליון 'אגירת אנרגיה':</t>
    </r>
    <r>
      <rPr>
        <sz val="12"/>
        <rFont val="Segoe UI Semibold"/>
        <family val="2"/>
      </rPr>
      <t xml:space="preserve"> בגיליון זה תידרש להזין את נתוני מערכת האגירה המותקנת בפרויקט.</t>
    </r>
  </si>
  <si>
    <r>
      <rPr>
        <b/>
        <sz val="22"/>
        <color theme="6" tint="-0.499984740745262"/>
        <rFont val="Segoe UI Semibold"/>
        <family val="2"/>
      </rPr>
      <t>מנגנון תמיכות בפרויקטים להתייעלות בשימוש באנרגיה</t>
    </r>
    <r>
      <rPr>
        <b/>
        <sz val="18"/>
        <color theme="6" tint="-0.499984740745262"/>
        <rFont val="Segoe UI Semibold"/>
        <family val="2"/>
      </rPr>
      <t xml:space="preserve">
</t>
    </r>
    <r>
      <rPr>
        <b/>
        <sz val="16"/>
        <color theme="6" tint="-0.499984740745262"/>
        <rFont val="Segoe UI Semibold"/>
        <family val="2"/>
      </rPr>
      <t xml:space="preserve">בקשת תמיכה בפרויקטי אגירת אנרגיה 
</t>
    </r>
    <r>
      <rPr>
        <b/>
        <sz val="12"/>
        <color theme="6" tint="-0.499984740745262"/>
        <rFont val="Segoe UI Semibold"/>
        <family val="2"/>
      </rPr>
      <t xml:space="preserve">גרסה 5 מרץ 2023
</t>
    </r>
    <r>
      <rPr>
        <b/>
        <sz val="11"/>
        <color theme="6" tint="-0.499984740745262"/>
        <rFont val="Segoe UI Semibold"/>
        <family val="2"/>
      </rPr>
      <t xml:space="preserve">
</t>
    </r>
  </si>
  <si>
    <t>שימו לב: במידה ולא צורפו אסמכתאות מתאימות, המשרד יהיה רשאי להחמיר בבדיקה, או לא לבדוק את הבקשה- דוגמאות לאסמכתאות ניתן למצוא בגיליון "הנחיות".</t>
  </si>
  <si>
    <t>פרטי מגיש הבקשה</t>
  </si>
  <si>
    <t>טלפון</t>
  </si>
  <si>
    <t>דוא"ל</t>
  </si>
  <si>
    <t>גידול בעלי חיים, ציד ופעילויות נלוות</t>
  </si>
  <si>
    <t>שמות אנשי קשר - נציגים מוסמכים מטעם מגיש הבקשה</t>
  </si>
  <si>
    <t>תפקיד</t>
  </si>
  <si>
    <t>שם פרטי</t>
  </si>
  <si>
    <t>שם משפחה</t>
  </si>
  <si>
    <t>תעודת זהות (9 ספרות)</t>
  </si>
  <si>
    <t>תואר</t>
  </si>
  <si>
    <t>טלפון נוסף</t>
  </si>
  <si>
    <t>יש לציין 2 אנשי קשר ופרטי התקשורת מלאים. 
1. אנשי הקשר יהיו מוסמכים לחייב את מגיש הבקשה, לפנות למשרד בשם מגיש הבקשה, ולקבל הודעות/ הנחיות עבורו. מגיש הבקשה יהיה רשאי להחליף את הנציג המוסמך באמצעות הודעה בכתב למשרד. 
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</si>
  <si>
    <t>יו"ר</t>
  </si>
  <si>
    <t>מר</t>
  </si>
  <si>
    <t>שורת חישוב:</t>
  </si>
  <si>
    <t>תיאור הפרויקט והסיוע המבוקש</t>
  </si>
  <si>
    <t>מגזר הפעילות</t>
  </si>
  <si>
    <t>האם התיאור מלא?</t>
  </si>
  <si>
    <t>הערות</t>
  </si>
  <si>
    <r>
      <t xml:space="preserve">תיאור הפרויקט
</t>
    </r>
    <r>
      <rPr>
        <i/>
        <u/>
        <sz val="11"/>
        <rFont val="Segoe UI Semibold"/>
        <family val="2"/>
      </rPr>
      <t xml:space="preserve">להלן מוצגת דוגמא בלבד: 
</t>
    </r>
    <r>
      <rPr>
        <i/>
        <sz val="11"/>
        <rFont val="Segoe UI Semibold"/>
        <family val="2"/>
      </rPr>
      <t xml:space="preserve">בבית הספר העירוני תחכמוני מתוכננת לקום מערכת אגירת חשמל בקיבולת של 2000 kWh, אשר תטען בעיקרה מהמערכת הפוטו-וולטאית שקיימת על גג המבנה. החשמל האגור ישמש לצריכה עצמית של בית הספר ובפרט לכיתות הערב ולמגרש הספורט, בהם יש פעילות בשעות הערב. המערכת מתוכננת לחמש שעות אגירה ועתידה לפרוק חשמל בימים א-ה בין השעות 17:00 ל-22:00, שהן שעות פסגה לפי הגדרת רשות החשמל.
</t>
    </r>
  </si>
  <si>
    <t>1.3</t>
  </si>
  <si>
    <t>לוחות זמנים לביצוע הפרויקט</t>
  </si>
  <si>
    <t>שנה</t>
  </si>
  <si>
    <t>חודש</t>
  </si>
  <si>
    <t>תאריך תחילת ביצוע השקעה בפרויקט</t>
  </si>
  <si>
    <t xml:space="preserve">תאריך סיום ביצוע ההשקעה בפרויקט </t>
  </si>
  <si>
    <t>אורך חיי הפרויקט</t>
  </si>
  <si>
    <t>1.4</t>
  </si>
  <si>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</si>
  <si>
    <t>רכיב ציוד</t>
  </si>
  <si>
    <t>עלות עבור ציוד + התקנה (בש"ח כולל מע"מ)</t>
  </si>
  <si>
    <t>אתר</t>
  </si>
  <si>
    <t xml:space="preserve">מערכת אגירה כולל מערך השנאה ובקרה וכן סוללות בתוך מכולה </t>
  </si>
  <si>
    <t>בית הספר תחכמוני, נתניה</t>
  </si>
  <si>
    <t>חוסרים</t>
  </si>
  <si>
    <t>תוספות</t>
  </si>
  <si>
    <t>סה"כ השקעה כולל מע"מ (ש"ח)</t>
  </si>
  <si>
    <t>1.5</t>
  </si>
  <si>
    <t>מגיש הבקשה עצמאי שאינו חברת אסקו (לרבות עסקים, רשויות וכל גוף זכאי אחר).</t>
  </si>
  <si>
    <t>מאשר</t>
  </si>
  <si>
    <t>1.6</t>
  </si>
  <si>
    <t>סה"כ תמיכה מבוקשת כולל מע"מ (ש"ח)</t>
  </si>
  <si>
    <t>הערות כלליות לחלק זה</t>
  </si>
  <si>
    <t>סיכום תוצאות הפרויקט</t>
  </si>
  <si>
    <t>קוט"ש מצטבר שסופק ממערכת האגירה להיקף סיוע מבוקש ש"ח / KWh</t>
  </si>
  <si>
    <t xml:space="preserve">קוט"ש שסופק בשעות השיא להיקף סיוע מבוקש בשנה אחת ש"ח / KWh
</t>
  </si>
  <si>
    <t>סה"כ התייעלות בשימוש באנרגיה מצטברת (KWh)</t>
  </si>
  <si>
    <t>סה"כ התייעלות בשימוש באנרגיה בשנה (KWh)</t>
  </si>
  <si>
    <r>
      <rPr>
        <b/>
        <sz val="22"/>
        <color theme="6" tint="-0.499984740745262"/>
        <rFont val="Segoe UI Semibold"/>
        <family val="2"/>
      </rPr>
      <t>מנגנון תמיכות בפרויקטים להתייעלות בשימוש באנרגיה</t>
    </r>
    <r>
      <rPr>
        <b/>
        <sz val="18"/>
        <color theme="6" tint="-0.499984740745262"/>
        <rFont val="Segoe UI Semibold"/>
        <family val="2"/>
      </rPr>
      <t xml:space="preserve">
</t>
    </r>
    <r>
      <rPr>
        <b/>
        <sz val="16"/>
        <color theme="6" tint="-0.499984740745262"/>
        <rFont val="Segoe UI Semibold"/>
        <family val="2"/>
      </rPr>
      <t xml:space="preserve">בקשת תמיכה בפרויקטי אגירת אנרגיה
</t>
    </r>
    <r>
      <rPr>
        <b/>
        <sz val="12"/>
        <color theme="6" tint="-0.499984740745262"/>
        <rFont val="Segoe UI Semibold"/>
        <family val="2"/>
      </rPr>
      <t xml:space="preserve">גרסה 5 מרץ 2023
</t>
    </r>
    <r>
      <rPr>
        <b/>
        <sz val="11"/>
        <color theme="6" tint="-0.499984740745262"/>
        <rFont val="Segoe UI Semibold"/>
        <family val="2"/>
      </rPr>
      <t xml:space="preserve">
</t>
    </r>
  </si>
  <si>
    <t>שימו לב: במידה ולא צורפו אסמכתאות מתאימות, המשרד רשאי להחמיר בבדיקה, או לא לבדוק את הבקשה- דוגמאות לאסמכתאות ניתן למצוא בגיליון "הנחיות".</t>
  </si>
  <si>
    <t>כלי חישובי זה מיועד לפרויקטים העוסקים בהתייעלות בשימוש באנרגיה בפרויקטי אגירת אנרגיה</t>
  </si>
  <si>
    <t xml:space="preserve">נתוני מערכת הפרויקט </t>
  </si>
  <si>
    <t>לשם מילוי טופס זה מומלץ להיעזר במדריך למילוי בקשה המצוי באתר משרד האנרגיה</t>
  </si>
  <si>
    <r>
      <rPr>
        <u/>
        <sz val="11"/>
        <rFont val="Segoe UI Semibold"/>
        <family val="2"/>
      </rPr>
      <t>תיאור איכותני של משטר הטעינה והפריקה במחזורי העבודה</t>
    </r>
    <r>
      <rPr>
        <sz val="11"/>
        <rFont val="Segoe UI Semibold"/>
        <family val="2"/>
      </rPr>
      <t xml:space="preserve">
כברירת מחדל ניתן להזין 3 תרחישים וזאת בהתאם לעונות שהוגדרו במקבצי הביקוש לפי רשות החשמל (קיץ, מעבר וחורף). ניתן להיעזר בפירוט מקבצי הביקוש כמופיע בטבלת המקבצים משמאל
</t>
    </r>
    <r>
      <rPr>
        <i/>
        <u/>
        <sz val="11"/>
        <rFont val="Segoe UI Semibold"/>
        <family val="2"/>
      </rPr>
      <t xml:space="preserve">להלן מוצגת דוגמא בלבד: 
</t>
    </r>
    <r>
      <rPr>
        <i/>
        <sz val="11"/>
        <rFont val="Segoe UI Semibold"/>
        <family val="2"/>
      </rPr>
      <t>עונת קיץ: 
1. .בימי החול של עונת הקיץ תטען מערכת האגירה ע"י חשמל שיוצר במיתקן ה-PV. הטעינה תתבצע בשעות היום והפריקה בין השעות 17:00 ל-22:00 (שהן שעות פסגה במש"ב).
2. בכל אחד מהימים שתוארו מעלה יבוצע מחזור פריקה אחד שבו תפרק קיבולת הסוללה.
עונות מעבר:
1. בימי החול של עונות המעבר תטען מערכת האגירה ע"י חשמל שיוצר במיתקן ה-PV. הטעינה תתבצע בשעות היום והפריקה בין השעות 17:00 ל-22:00 (שהן שעות פסגה במש"ב).
2. בכל אחד מהימים שתוארו מעלה מעלה יבוצע מחזור פריקה אחד שבו תפרק קיבולת הסוללה.
עונת חורף:
1. בכל ימי עונת החורף (לרבות ערבי חג, ימי שישי, שבתות וחגים) תטען מערכת האגירה ע"י חשמל שיוצר במיתקן ה-PV. הטעינה תתבצע בשעות היום והפריקה בין השעות 17:00 ל-22:00 (שהן שעות פסגה במש"ב).
2. בימי עננות טעינת הסוללות תושלם מרשת החשמל
3. בכל אחד מהימים שתוארו מעלה מעלה יבוצע מחזור פריקה אחד שבו תפרק קיבולת הסוללה.</t>
    </r>
  </si>
  <si>
    <r>
      <t xml:space="preserve">•יש להזין את שעות </t>
    </r>
    <r>
      <rPr>
        <b/>
        <u/>
        <sz val="11"/>
        <rFont val="Segoe UI Semibold"/>
        <family val="2"/>
      </rPr>
      <t>הפריקה</t>
    </r>
    <r>
      <rPr>
        <sz val="11"/>
        <rFont val="Segoe UI Semibold"/>
        <family val="2"/>
      </rPr>
      <t xml:space="preserve"> של מערכת האגירה. יש להשתמש בסעיף 2.1.1.</t>
    </r>
  </si>
  <si>
    <t>בחישוב זה מתקיימת הנחה ששעות הפריקה אינן משתנות מעונה לעונה, אך עשויות להשתנות בין ימי החול לבין ימי שישי, שבת, ערבי-חג וחג.
יש לציין האם מתוכננת פריקה של הסוללה גם בימי שישי, שבת, ערבי-חג וחג. ולציין זאת בסעיף 2.1.1. לאחר הזנת הנתונים סה"כ שעות הפריקה לפי עונה יחושבו באופן אוטומטי</t>
  </si>
  <si>
    <r>
      <t xml:space="preserve">• </t>
    </r>
    <r>
      <rPr>
        <b/>
        <sz val="11"/>
        <rFont val="Segoe UI Semibold"/>
        <family val="2"/>
      </rPr>
      <t>לגבי עונות המעבר, יש לציין באופן ספציפי האם מתבצעת פריקה של הסוללה גם בעונות המעבר. במידה וכן, יש לציין זאת במפורש בתא המתאים בסעיף 2.1.1</t>
    </r>
  </si>
  <si>
    <t>• תוכנית הפריקה שתוזן לסעיף 2.1.1 תיבחן אל מול התיאור האיכותני שהוזן מעלה ואל מול הנתונים הטכניים עליהם הצהיר המגיש.
במידה ותהיה חוסר התאמה בין הנתונים, הבודק יקח הנחות שמרניות לחישוב סך החשמל המוסט משעות השפל לשעות הפסגה, וזאת בהתאם לאסמכתאות שהוגשו</t>
  </si>
  <si>
    <t>2.1.1</t>
  </si>
  <si>
    <t>שעת התחלה</t>
  </si>
  <si>
    <t>שעת סיום</t>
  </si>
  <si>
    <t>כן</t>
  </si>
  <si>
    <t>פילוח ימים ושעות פסגה לפי פרופיל עבודה  (לצורך חישוב מספר מחזורי עבודה בשנה)
* מבוסס על לוח שנה 2022
**חגים על פי הגדרתם באמת מידה 1 לכללי משק החשמל, ללא ימי בחירה</t>
  </si>
  <si>
    <t>שעות פסגה בשנה
לפי משטר הפריקה בימי חול, שישי וערבי חג ושבתות וחגים כפי שהוזן מעלה</t>
  </si>
  <si>
    <t>חורף</t>
  </si>
  <si>
    <t>מעבר</t>
  </si>
  <si>
    <t>קיץ</t>
  </si>
  <si>
    <t>2.1.2</t>
  </si>
  <si>
    <t>מערכת אגירת אנרגיה</t>
  </si>
  <si>
    <r>
      <t xml:space="preserve">אתר
</t>
    </r>
    <r>
      <rPr>
        <i/>
        <sz val="11"/>
        <rFont val="Segoe UI Semibold"/>
        <family val="2"/>
      </rPr>
      <t>יש להזין את שמות האתרים שהוזנו בגיליון 'פרטים כלליים, עלויות ותוצאות' סעיף 1.4</t>
    </r>
  </si>
  <si>
    <r>
      <t xml:space="preserve">תיאור מערכת האגירה
</t>
    </r>
    <r>
      <rPr>
        <b/>
        <i/>
        <sz val="11"/>
        <rFont val="Segoe UI Semibold"/>
        <family val="2"/>
      </rPr>
      <t>לרבות תוצרת, דגם וסוג</t>
    </r>
  </si>
  <si>
    <t>קיבולת אגירה [kWh]</t>
  </si>
  <si>
    <t>נצילות מחזור טעינה ופריקה על פי נתוני ספק המערכת [%]</t>
  </si>
  <si>
    <r>
      <rPr>
        <b/>
        <u/>
        <sz val="11"/>
        <rFont val="Segoe UI Semibold"/>
        <family val="2"/>
      </rPr>
      <t>סך שעות הפריקה בכל מש"ב</t>
    </r>
    <r>
      <rPr>
        <b/>
        <sz val="11"/>
        <rFont val="Segoe UI Semibold"/>
        <family val="2"/>
      </rPr>
      <t xml:space="preserve">
</t>
    </r>
  </si>
  <si>
    <r>
      <t xml:space="preserve">סה"כ אנרגיה שנתית המסופקת ממערכת האגירה [kWh]
</t>
    </r>
    <r>
      <rPr>
        <b/>
        <i/>
        <sz val="11"/>
        <rFont val="Segoe UI Semibold"/>
        <family val="2"/>
      </rPr>
      <t>נתון זה ישמש לחישוב ההתייעלות בשימוש באנרגיה שתיזקף לזכות הפרויקט</t>
    </r>
  </si>
  <si>
    <r>
      <t xml:space="preserve">אסמכתאות מצורפות
</t>
    </r>
    <r>
      <rPr>
        <i/>
        <sz val="11"/>
        <rFont val="Segoe UI Semibold"/>
        <family val="2"/>
      </rPr>
      <t xml:space="preserve">נא לבחור את סוג האסמכתא המצורפת </t>
    </r>
  </si>
  <si>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</si>
  <si>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t>בית ספר תחכמוני, נתניה</t>
  </si>
  <si>
    <t>EnreCorp #200 HD BSS</t>
  </si>
  <si>
    <t>קובץ PDF מצורף מהספק, עמודים 2-3</t>
  </si>
  <si>
    <t>2.1.3</t>
  </si>
  <si>
    <t>סה"כ חשמל שנפרק ממערכת האגירה בשנה (קוט"ש)</t>
  </si>
  <si>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 אגירת אנרגיה
</t>
    </r>
    <r>
      <rPr>
        <b/>
        <sz val="12"/>
        <color theme="6" tint="-0.499984740745262"/>
        <rFont val="Segoe UI Semibold"/>
        <family val="2"/>
      </rPr>
      <t xml:space="preserve">גרסה 5 מרץ 2023
</t>
    </r>
    <r>
      <rPr>
        <b/>
        <sz val="11"/>
        <color theme="6" tint="-0.499984740745262"/>
        <rFont val="Segoe UI Semibold"/>
        <family val="2"/>
      </rPr>
      <t xml:space="preserve">
</t>
    </r>
  </si>
  <si>
    <t>כלי חישובי זה מיועד לחישוב ההתייעלות הכלכלית של הפרויקט.</t>
  </si>
  <si>
    <t>נתונים כלכליים של הפרויקט</t>
  </si>
  <si>
    <t>אנרגיה שנתית שמסופקת ממערכת האגירה</t>
  </si>
  <si>
    <t>מקור אנרגיה</t>
  </si>
  <si>
    <r>
      <t xml:space="preserve">כמות חשמל שנתית </t>
    </r>
    <r>
      <rPr>
        <sz val="11"/>
        <rFont val="Segoe UI Semibold"/>
        <family val="2"/>
      </rPr>
      <t>(קוט"ש)</t>
    </r>
  </si>
  <si>
    <t>אגירת אנרגיה</t>
  </si>
  <si>
    <t xml:space="preserve">עלויות אנרגיה </t>
  </si>
  <si>
    <r>
      <t>בחלק זה תידרש להזין את תעריפי רכישת החשמל ואת תעריפי מכירת החשמל/ התעריפים בהם הוזרם החשמל האגור לצריכה עצמית (בהתאם לתעריפי התעו"ז).</t>
    </r>
    <r>
      <rPr>
        <u/>
        <sz val="11"/>
        <rFont val="Segoe UI Semibold"/>
        <family val="2"/>
      </rPr>
      <t/>
    </r>
  </si>
  <si>
    <t>באם בידך חישוב מפורט ומתוקף של התעריפים המשוקללים, יש להזינם תחת סעיף 3.2.1. באם לא, יש להזין את מחירי האנרגיה בטבלה 3.2.2.</t>
  </si>
  <si>
    <r>
      <rPr>
        <b/>
        <i/>
        <sz val="11"/>
        <rFont val="Segoe UI Semibold"/>
        <family val="2"/>
      </rPr>
      <t>יש להזין מחיר כולל מע"מ עבור עלות האנרגיה</t>
    </r>
    <r>
      <rPr>
        <i/>
        <sz val="11"/>
        <rFont val="Segoe UI Semibold"/>
        <family val="2"/>
      </rPr>
      <t xml:space="preserve">. </t>
    </r>
  </si>
  <si>
    <t>האם ידועים לך תעריפי החשמל המשוקללים?</t>
  </si>
  <si>
    <t>3.2.1</t>
  </si>
  <si>
    <t>תעריף משוקלל שחושב באופן עצמאי</t>
  </si>
  <si>
    <t>יש לספק אסמכתאות המאמתות את האופן בו הוערכו התעריפים המשוקללים שהוזנו בסעיף זה.</t>
  </si>
  <si>
    <t>3.2.1.1</t>
  </si>
  <si>
    <t>עלות רכישת חשמל</t>
  </si>
  <si>
    <t>תעריף רכישת חשמל משוקלל</t>
  </si>
  <si>
    <t>אג' לקוט"ש</t>
  </si>
  <si>
    <t>3.2.1.2</t>
  </si>
  <si>
    <t>עלות מכירת חשמל</t>
  </si>
  <si>
    <t>תעריף מכירת חשמל/ הזרמת חשמל לצריכה עצמית משוקלל</t>
  </si>
  <si>
    <t>3.2.2</t>
  </si>
  <si>
    <r>
      <t xml:space="preserve">תעריף משוקלל </t>
    </r>
    <r>
      <rPr>
        <u/>
        <sz val="11"/>
        <rFont val="Segoe UI Semibold"/>
        <family val="2"/>
      </rPr>
      <t>מחושב</t>
    </r>
  </si>
  <si>
    <t>3.2.2.1</t>
  </si>
  <si>
    <t>עונה</t>
  </si>
  <si>
    <t>מש"ב</t>
  </si>
  <si>
    <t>תעריף רכישה (אג' לקוט"ש)</t>
  </si>
  <si>
    <t>אחוז מתוך סך החשמל שנאגר</t>
  </si>
  <si>
    <t>שפל</t>
  </si>
  <si>
    <t xml:space="preserve">גבע </t>
  </si>
  <si>
    <t>פסגה</t>
  </si>
  <si>
    <t>שנה שלמה</t>
  </si>
  <si>
    <t>תעריף משוקלל</t>
  </si>
  <si>
    <t>3.2.2.2</t>
  </si>
  <si>
    <t>תעריף מכירה / הזרמת החשמל האגור לצריכה עצמית</t>
  </si>
  <si>
    <t>אחוז מתוך סך החשמל שהוזרם ממערכת האגירה</t>
  </si>
  <si>
    <t>3.2.3</t>
  </si>
  <si>
    <t>סה"כ עלויות אנרגיה</t>
  </si>
  <si>
    <t>3.2.3.1</t>
  </si>
  <si>
    <t>סה"כ עלות רכישת חשמל</t>
  </si>
  <si>
    <t>ש"ח לקוט"ש</t>
  </si>
  <si>
    <t>3.2.3.2</t>
  </si>
  <si>
    <t>סה"כ עלות מכירת חשמל</t>
  </si>
  <si>
    <t>חיסכון צפוי בהוצאות אנרגיה</t>
  </si>
  <si>
    <t xml:space="preserve">טבלה זו מסכמת את החיסכון הצפוי והכדאיות הכלכלית של הפרויקט במונחים של שנות החזר השקעה </t>
  </si>
  <si>
    <t>חישוב שנות החזר ההשקעה של הפרויקט מתבסס על רכיב האנרגיה בלבד, ואינו כולל גידול בהכנסות</t>
  </si>
  <si>
    <r>
      <t xml:space="preserve">חיסכון שנתי צפוי </t>
    </r>
    <r>
      <rPr>
        <sz val="11"/>
        <rFont val="Segoe UI Semibold"/>
        <family val="2"/>
      </rPr>
      <t>(ש"ח)</t>
    </r>
  </si>
  <si>
    <t>שיעור התשואה הפנימי</t>
  </si>
  <si>
    <t>שנות החזר השקעה</t>
  </si>
  <si>
    <t>ערך נוכחי נקי</t>
  </si>
  <si>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</si>
  <si>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t>תקופת דיווח 1</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</si>
  <si>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</si>
  <si>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האם ברצונך לדווח על תקופת הניטור הראשונה?</t>
  </si>
  <si>
    <t>9.6.1</t>
  </si>
  <si>
    <t>צריכת אנרגיה שנתית</t>
  </si>
  <si>
    <t>גז טבעי</t>
  </si>
  <si>
    <t>גפ"מ</t>
  </si>
  <si>
    <t>חשמל</t>
  </si>
  <si>
    <t>מזוט</t>
  </si>
  <si>
    <t>סולר</t>
  </si>
  <si>
    <t>יחידת המידה</t>
  </si>
  <si>
    <t>MMBTU</t>
  </si>
  <si>
    <t>ק"ג</t>
  </si>
  <si>
    <t>קוט"ש</t>
  </si>
  <si>
    <t>ליטר</t>
  </si>
  <si>
    <t>איקלום מבנים</t>
  </si>
  <si>
    <t>תאורה</t>
  </si>
  <si>
    <t>חימום וקירור מים</t>
  </si>
  <si>
    <t>מנועים</t>
  </si>
  <si>
    <t>משאבות</t>
  </si>
  <si>
    <t>מדחסים</t>
  </si>
  <si>
    <t>כללי</t>
  </si>
  <si>
    <t>ייצור חשמל</t>
  </si>
  <si>
    <t>סה"כ</t>
  </si>
  <si>
    <t>9.6.2</t>
  </si>
  <si>
    <t>עלויות אנרגיה</t>
  </si>
  <si>
    <t>יש להזין מחיר ממוצע עבור כל מקור אנרגיה. אם לא ידוע מחיר מדויק, יש להשתמש בערך ברירת מחדל לכל דלק.</t>
  </si>
  <si>
    <t>מחיר ממוצע</t>
  </si>
  <si>
    <t>מחיר ממוצע אוטומטי</t>
  </si>
  <si>
    <t>הוצאה על אנרגיה (₪)</t>
  </si>
  <si>
    <t>MMBTU\₪</t>
  </si>
  <si>
    <t>ק"ג\₪</t>
  </si>
  <si>
    <t>קוט"ש\₪</t>
  </si>
  <si>
    <t>ליטר\₪</t>
  </si>
  <si>
    <t>9.6.3</t>
  </si>
  <si>
    <t>חיסכון צפוי (₪)</t>
  </si>
  <si>
    <t>תקופת דיווח 2</t>
  </si>
  <si>
    <t>האם ברצונך לדווח על תקופת הניטור השנייה?</t>
  </si>
  <si>
    <t>9.7.1</t>
  </si>
  <si>
    <t>9.7.2</t>
  </si>
  <si>
    <t>הוצעה על אנרגיה (₪)</t>
  </si>
  <si>
    <t>9.7.3</t>
  </si>
  <si>
    <t>תקופת דיווח 3</t>
  </si>
  <si>
    <t>האם ברצונך לדווח על תקופת הניטור השלישית?</t>
  </si>
  <si>
    <t>9.8.1</t>
  </si>
  <si>
    <t>9.8.2</t>
  </si>
  <si>
    <t>9.8.3</t>
  </si>
  <si>
    <t>חישובי אמדן כלכלי</t>
  </si>
  <si>
    <t>מדדים כלכליים- הערכה צפויה</t>
  </si>
  <si>
    <t>חיסכון צפוי</t>
  </si>
  <si>
    <t>רכיב</t>
  </si>
  <si>
    <t>IRR</t>
  </si>
  <si>
    <t>השקעה שלילית</t>
  </si>
  <si>
    <t>שנה 1</t>
  </si>
  <si>
    <t>שנה 2</t>
  </si>
  <si>
    <t>שנה 3</t>
  </si>
  <si>
    <t>שנה 4</t>
  </si>
  <si>
    <t>שנה 5</t>
  </si>
  <si>
    <t>שנה 6</t>
  </si>
  <si>
    <t>שנה 7</t>
  </si>
  <si>
    <t>שנה 8</t>
  </si>
  <si>
    <t>שנה 9</t>
  </si>
  <si>
    <t>שנה 10</t>
  </si>
  <si>
    <t>שנה 11</t>
  </si>
  <si>
    <t>שנה 12</t>
  </si>
  <si>
    <t>שנה 13</t>
  </si>
  <si>
    <t>שנה 14</t>
  </si>
  <si>
    <t>שנה 15</t>
  </si>
  <si>
    <t>שנה 16</t>
  </si>
  <si>
    <t>שנה 17</t>
  </si>
  <si>
    <t>שנה 18</t>
  </si>
  <si>
    <t>שנה 19</t>
  </si>
  <si>
    <t>שנה 20</t>
  </si>
  <si>
    <t>ש"ח לאגורות</t>
  </si>
  <si>
    <t>לא</t>
  </si>
  <si>
    <t xml:space="preserve">בקשה לתמיכה בפרויקט להפחתת פליטות גזי חממה
</t>
  </si>
  <si>
    <t>(גרסא 2.1 ספטמבר 2016)
מנגנון התמיכות בהפחתת פליטות של גזי חממה
המשרד להגנת הסביבה</t>
  </si>
  <si>
    <t>שימו לב: במידה ולא צורפו אסמכתאות מתאימות, הועדה רשאית להחמיר בבדיקה, או לא לבדוק את הבקשה- דוגמאות לאסמכתאות ניתן למצוא בגיליון "הנחיות".</t>
  </si>
  <si>
    <t>כלי חישובי זה מיועד לפרויקטים העוסקים בהתקנת בייצור חשמל סולארי.</t>
  </si>
  <si>
    <t>מקרא</t>
  </si>
  <si>
    <t>למילוי ע"י היזם</t>
  </si>
  <si>
    <t>נתוני ייצור חשמל</t>
  </si>
  <si>
    <t>לשם מילוי טופס זה מומלץ להיעזר במדריך למילוי בקשה המצוי באתר המשרד להגנת הסביבה</t>
  </si>
  <si>
    <t>תיאור טכנולוגיה נבחרת</t>
  </si>
  <si>
    <t>בתיאור, יש להתייחס לפרמטרים המרכזיים במערכת הסולארית.</t>
  </si>
  <si>
    <t>7.1.1</t>
  </si>
  <si>
    <t>האם הותקנה מערכת אופטימיזציה?</t>
  </si>
  <si>
    <t>פירוט:</t>
  </si>
  <si>
    <t>7.1.2</t>
  </si>
  <si>
    <t>מה כיוון וזווית ההתקנה?</t>
  </si>
  <si>
    <t>7.1.3</t>
  </si>
  <si>
    <t>האם הותקנה מערכת עקיבה?</t>
  </si>
  <si>
    <t>חובה למילוי לצורך בדיקת הבקשה ותיקופה:</t>
  </si>
  <si>
    <t>7.2.1</t>
  </si>
  <si>
    <t>יש להזין את שם האתר וכמות החשמל העתידה להיות מיוצרת לשנה.</t>
  </si>
  <si>
    <t xml:space="preserve">
(כמות החשמל המיוצרת בשנה יכולה להיות מחושבת על בסיס הפרמטרים הנ"ל או באמצעות מודל חיצוני)</t>
  </si>
  <si>
    <t xml:space="preserve"> שימוש במודל ממוחשב אופציונאלי, נא לצרף פלט (עד 10 אתרים)</t>
  </si>
  <si>
    <t>שם אתר</t>
  </si>
  <si>
    <r>
      <t xml:space="preserve">כמות חשמל המיוצרת בשנה
</t>
    </r>
    <r>
      <rPr>
        <sz val="11"/>
        <rFont val="Arial"/>
        <family val="2"/>
        <scheme val="minor"/>
      </rPr>
      <t xml:space="preserve"> (</t>
    </r>
    <r>
      <rPr>
        <i/>
        <sz val="11"/>
        <rFont val="Arial"/>
        <family val="2"/>
        <scheme val="minor"/>
      </rPr>
      <t>kWh)</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</si>
  <si>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</si>
  <si>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</si>
  <si>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r>
      <t xml:space="preserve">שעות פעילות בשנה
</t>
    </r>
    <r>
      <rPr>
        <sz val="11"/>
        <rFont val="Arial"/>
        <family val="2"/>
        <scheme val="minor"/>
      </rPr>
      <t>(</t>
    </r>
    <r>
      <rPr>
        <i/>
        <sz val="11"/>
        <rFont val="Arial"/>
        <family val="2"/>
        <scheme val="minor"/>
      </rPr>
      <t>h)</t>
    </r>
  </si>
  <si>
    <r>
      <t xml:space="preserve">אסמכתאות מצורפות
</t>
    </r>
    <r>
      <rPr>
        <i/>
        <sz val="11"/>
        <rFont val="Arial"/>
        <family val="2"/>
        <scheme val="minor"/>
      </rPr>
      <t xml:space="preserve">נא לפרט אילו אסמכתאות צורפו </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</si>
  <si>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</si>
  <si>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t>נתון יזם</t>
  </si>
  <si>
    <t>נתון מתוקן- להזנה בדו"ח</t>
  </si>
  <si>
    <t>נימוק להבדל</t>
  </si>
  <si>
    <t>תוקף אסמכתא</t>
  </si>
  <si>
    <t>סה"כ חשמל מיוצר ל-20 שנה</t>
  </si>
  <si>
    <t>7.2.2</t>
  </si>
  <si>
    <t>מחיר לקוט"ש (₪)</t>
  </si>
  <si>
    <t>הכנסות צפויות לשנה</t>
  </si>
  <si>
    <t>הפחתת פליטות וחיסכון באנרגיה</t>
  </si>
  <si>
    <t>סה"כ הפחתת פליטות צפויה בשנה (tCO2e)</t>
  </si>
  <si>
    <t>סה"כ הפחתת אנרגיה נצרכת צפויה בשנה (KWh)</t>
  </si>
  <si>
    <t>האם החיסכון וההפחתה נכונים?</t>
  </si>
  <si>
    <t>סה"כ הפחתת פליטות צפויה כתוצאה מהפרויקט (tCO2e)</t>
  </si>
  <si>
    <t>סה"כ הפחתת אנרגיה נצרכת כתוצאה מהפרויקט (KWh)</t>
  </si>
  <si>
    <t>מדדים כלכליים</t>
  </si>
  <si>
    <t>שיעור התשואה הפנימי ל 20 שנה</t>
  </si>
  <si>
    <t>החזר השקעה (אחוזים/שנה)</t>
  </si>
  <si>
    <t>תוכנית הניטור</t>
  </si>
  <si>
    <t>הבהרות כלליות</t>
  </si>
  <si>
    <t>על תוכנית הניטור לכלול את הניטור של צריכת החשמל של ייצור חשמל בלבד.</t>
  </si>
  <si>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</si>
  <si>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</si>
  <si>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t>פירוט אופן המדידה והניטור של נתוני הפרויקט</t>
  </si>
  <si>
    <t>הפרמטר המנוטר</t>
  </si>
  <si>
    <t>יחידת המדידה</t>
  </si>
  <si>
    <t>סוג המכשיר המודד</t>
  </si>
  <si>
    <t>תדירות המדידה</t>
  </si>
  <si>
    <t>צריכת חשמל</t>
  </si>
  <si>
    <t>ניתן להוסיף שורות נוספות כפי הנדרש</t>
  </si>
  <si>
    <t>סיכום חוות דעת</t>
  </si>
  <si>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</si>
  <si>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t>שינויים בפרויקט ותוכנית הניטור</t>
  </si>
  <si>
    <t>7.6.1</t>
  </si>
  <si>
    <t>תיעוד שינויים בפרויקט</t>
  </si>
  <si>
    <t>האם חלו שינויים בפרויקט בהשוואה לבקשה כפי שאושרה בוועדה?</t>
  </si>
  <si>
    <t>אם כן, האם השינויים אושרו בוועדה?</t>
  </si>
  <si>
    <t>פירוט השינויים:</t>
  </si>
  <si>
    <t>7.6.2</t>
  </si>
  <si>
    <t>תיעוד שינויים בתוכנית הניטור</t>
  </si>
  <si>
    <t>האם חלו שינויים בתוכנית הניטור בהשוואה לבקשה כפי שאושרה בוועדה?</t>
  </si>
  <si>
    <t>7.6.3</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</si>
  <si>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</si>
  <si>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</si>
  <si>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</si>
  <si>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</si>
  <si>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</si>
  <si>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</si>
  <si>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</si>
  <si>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</si>
  <si>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תוצאות הניטור וחישובי הפחתה תקופתיים</t>
  </si>
  <si>
    <t>התקופה המדווחת</t>
  </si>
  <si>
    <t>יום</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</si>
  <si>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</si>
  <si>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</si>
  <si>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</si>
  <si>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</si>
  <si>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</si>
  <si>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</si>
  <si>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</si>
  <si>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</si>
  <si>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ייצור חשמל לכל אתר</t>
  </si>
  <si>
    <t>ייצור חשמל שנתי בפועל (סה"כ ייצור החשמל השנתי של מערכות הפרויקט בפועל)</t>
  </si>
  <si>
    <r>
      <t xml:space="preserve">כמות חשמל מיוצרת בשנה
</t>
    </r>
    <r>
      <rPr>
        <i/>
        <sz val="11"/>
        <rFont val="Arial"/>
        <family val="2"/>
        <scheme val="minor"/>
      </rPr>
      <t>kWh</t>
    </r>
  </si>
  <si>
    <t>סיכום הפחתת הפליטות</t>
  </si>
  <si>
    <t>בתקופת הדיווח</t>
  </si>
  <si>
    <t>כפי שהוערכו בעת הרישום במנגנון</t>
  </si>
  <si>
    <t>הפרש באחוזים</t>
  </si>
  <si>
    <t>הסבר ההפרש</t>
  </si>
  <si>
    <t>הפחתת פליטות (tCO2e)</t>
  </si>
  <si>
    <t xml:space="preserve"> באם ההפרש בין ההפחתה כפי שהוערכה בעת הרישום במנגנון לבין ההפחתה בתקופת הדיווח עולה על 20% יש להסביר את השינוי.</t>
  </si>
  <si>
    <t>סיכום הפחתת אנרגיה נצרכת</t>
  </si>
  <si>
    <t>הפחתת צריכת אנרגיה (KWh)</t>
  </si>
  <si>
    <t>כן/לא (שימוש כללי)</t>
  </si>
  <si>
    <t>ענף</t>
  </si>
  <si>
    <t>גידולים צמחיים</t>
  </si>
  <si>
    <t>אחר</t>
  </si>
  <si>
    <t>ייעור וכריתת עצים</t>
  </si>
  <si>
    <t>דיג וחקלאות מים</t>
  </si>
  <si>
    <t>חשב/ת</t>
  </si>
  <si>
    <t>גברת</t>
  </si>
  <si>
    <t>כריית פחם ופחם חום</t>
  </si>
  <si>
    <t>הפקת נפט גולמי וגז טבעי</t>
  </si>
  <si>
    <t>מהנדס/ת</t>
  </si>
  <si>
    <t>כריית עפרות מתכת</t>
  </si>
  <si>
    <t>סוגים אחרים של כרייה וחציבה</t>
  </si>
  <si>
    <t>מנהל/ת חשבונות</t>
  </si>
  <si>
    <t>מגזר</t>
  </si>
  <si>
    <t>פעילויות עזר לכרייה</t>
  </si>
  <si>
    <t>מנהל/ת כספים</t>
  </si>
  <si>
    <t>ייצור מוצרי מזון</t>
  </si>
  <si>
    <t>מנהל/ת פיתוח</t>
  </si>
  <si>
    <t>ייצור משקאות</t>
  </si>
  <si>
    <t>מנהל/ת שיווק</t>
  </si>
  <si>
    <t>ייצור מוצרי טבק</t>
  </si>
  <si>
    <t>ייצור טקסטיל</t>
  </si>
  <si>
    <t>משנה למנכ"ל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</si>
  <si>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</si>
  <si>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</si>
  <si>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</si>
  <si>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סמנכ"ל/ית כספים</t>
  </si>
  <si>
    <t xml:space="preserve">ייצור נייר ומוצריו </t>
  </si>
  <si>
    <t>עו"ד</t>
  </si>
  <si>
    <t>הדפסה ושכפול של חומר תקשורתי מוקלט</t>
  </si>
  <si>
    <t>ייצור מוצרי נפט מזוקק</t>
  </si>
  <si>
    <t>רו"ח</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</si>
  <si>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</si>
  <si>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</si>
  <si>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</si>
  <si>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</si>
  <si>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</si>
  <si>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</si>
  <si>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</si>
  <si>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</si>
  <si>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</si>
  <si>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</si>
  <si>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</si>
  <si>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</si>
  <si>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</si>
  <si>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</si>
  <si>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</si>
  <si>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</si>
  <si>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</si>
  <si>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</si>
  <si>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</si>
  <si>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</si>
  <si>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</si>
  <si>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</si>
  <si>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</si>
  <si>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</si>
  <si>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</si>
  <si>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סוג מגיש הבקשה</t>
  </si>
  <si>
    <t>מכירה קמעונית, פרט לכלי רכב מנועיים ולאופנועים</t>
  </si>
  <si>
    <t>חברת אסקו</t>
  </si>
  <si>
    <t>הובלה יבשתית והובלה באמצעות קווי צינורות</t>
  </si>
  <si>
    <t>הובלה ימית</t>
  </si>
  <si>
    <t>הובלה אווירית</t>
  </si>
  <si>
    <t>רישום במרשם חברות האסקו במשרד האנרגיה</t>
  </si>
  <si>
    <t>אחסנה ושירותי עזר לתחבורה</t>
  </si>
  <si>
    <t>שירותי דואר ובלדרות</t>
  </si>
  <si>
    <t>לא רשום</t>
  </si>
  <si>
    <t>שירותי אירוח</t>
  </si>
  <si>
    <t xml:space="preserve">שירותי מזון ומשקאות </t>
  </si>
  <si>
    <t>אסמכתאות לפרויקט אגירה</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</si>
  <si>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</si>
  <si>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</si>
  <si>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</si>
  <si>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</si>
  <si>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</si>
  <si>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</si>
  <si>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</si>
  <si>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</si>
  <si>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</si>
  <si>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</si>
  <si>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</si>
  <si>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</si>
  <si>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</si>
  <si>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</si>
  <si>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</si>
  <si>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</si>
  <si>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</si>
  <si>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</si>
  <si>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</si>
  <si>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</si>
  <si>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</si>
  <si>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גיליון אגירת אנרגיה</t>
  </si>
  <si>
    <t>שעות פריקת הסוללה על פי הצהרת המגיש (סעיף 2.1.1)</t>
  </si>
  <si>
    <t>שעת התחלה שישי</t>
  </si>
  <si>
    <t>שעת סיום שישי</t>
  </si>
  <si>
    <t>שעת התחלה שבת</t>
  </si>
  <si>
    <t>שעת סיום שבת</t>
  </si>
  <si>
    <t>פילוח משב"ים לפי התעו"ז (סעיף 2.1.1)</t>
  </si>
  <si>
    <r>
      <t xml:space="preserve">מש"בים </t>
    </r>
    <r>
      <rPr>
        <u/>
        <sz val="11"/>
        <color theme="1"/>
        <rFont val="Arial"/>
        <family val="2"/>
        <scheme val="minor"/>
      </rPr>
      <t>שימוע</t>
    </r>
    <r>
      <rPr>
        <sz val="11"/>
        <color theme="1"/>
        <rFont val="Arial"/>
        <family val="2"/>
        <charset val="177"/>
        <scheme val="minor"/>
      </rPr>
      <t xml:space="preserve">
</t>
    </r>
  </si>
  <si>
    <t>שעות ביממה</t>
  </si>
  <si>
    <r>
      <t xml:space="preserve">חורף </t>
    </r>
    <r>
      <rPr>
        <sz val="11"/>
        <color theme="1"/>
        <rFont val="Arial"/>
        <family val="2"/>
        <charset val="177"/>
        <scheme val="minor"/>
      </rPr>
      <t>(דצמבר, ינואר,
פברואר)</t>
    </r>
  </si>
  <si>
    <t>משעה</t>
  </si>
  <si>
    <t>עד שעה</t>
  </si>
  <si>
    <t>חול</t>
  </si>
  <si>
    <t>שישי וערבי חג</t>
  </si>
  <si>
    <t>שבת וחג</t>
  </si>
  <si>
    <r>
      <t xml:space="preserve">מעבר
</t>
    </r>
    <r>
      <rPr>
        <sz val="11"/>
        <color theme="1"/>
        <rFont val="Arial"/>
        <family val="2"/>
        <charset val="177"/>
        <scheme val="minor"/>
      </rPr>
      <t>(מרץ, אפריל, מאי,  אוקוטובר, נובמבר)</t>
    </r>
  </si>
  <si>
    <r>
      <t xml:space="preserve">קיץ
</t>
    </r>
    <r>
      <rPr>
        <sz val="11"/>
        <color theme="1"/>
        <rFont val="Arial"/>
        <family val="2"/>
        <charset val="177"/>
        <scheme val="minor"/>
      </rPr>
      <t>(יוני, יולי, אוגוסט, ספטמבר)</t>
    </r>
  </si>
  <si>
    <t>פילוח ימות השנה לפי שבתות/חגים וימי חול (שבתות וחגים על בסיס שנת 2022) ) (סעיף 2.1.1)</t>
  </si>
  <si>
    <t>שבתות וחגים</t>
  </si>
  <si>
    <t>ימי ו' וערבי חג</t>
  </si>
  <si>
    <t>ימי א'-ה'</t>
  </si>
  <si>
    <t>סה"כ ימים</t>
  </si>
  <si>
    <t>ינואר</t>
  </si>
  <si>
    <t>פברואר</t>
  </si>
  <si>
    <t>מרץ</t>
  </si>
  <si>
    <t>אפריל</t>
  </si>
  <si>
    <t>מאי</t>
  </si>
  <si>
    <t>יוני</t>
  </si>
  <si>
    <t>יולי</t>
  </si>
  <si>
    <t>אוגוסט</t>
  </si>
  <si>
    <t>ספטמבר</t>
  </si>
  <si>
    <t>אוקטובר</t>
  </si>
  <si>
    <t>נובמבר</t>
  </si>
  <si>
    <t>דצמבר</t>
  </si>
  <si>
    <t>חישוב סה"כ שעות פריקה לפי עונה ועל פי הצהרת המגיש (סעיף 2.1.1)</t>
  </si>
  <si>
    <t>סה"כ שעות פריקה לפי עונה והצהרת המגיש</t>
  </si>
  <si>
    <t>סה"כ ימים לפי עונה - לחישוב סה"כ שעות פריקה לפי עונה</t>
  </si>
  <si>
    <t>שעות חול</t>
  </si>
  <si>
    <t>שעות שישי</t>
  </si>
  <si>
    <t>שעות שבת</t>
  </si>
  <si>
    <t>סה"כ שעות פריקה של הסוללה להזנה בדו"ח (סה"כ שעות פריקה לפי עונה והצהרת המגיש)</t>
  </si>
  <si>
    <t>סה"כ שעות לעונה</t>
  </si>
  <si>
    <t>תאי עזר לחישוב</t>
  </si>
  <si>
    <t>יש למלא את פרופיל הפריקה ממערכת האגירה המתוכננת</t>
  </si>
  <si>
    <t>שים לב שלפי שעות הפעילות שהוזנו בסעיף מעלה, מערכת האגירה אינה פורקת בשעות הפסגה בעונה זו</t>
  </si>
  <si>
    <t>סה"כ שעות פריקה ביום על פי הצהרת המגיש</t>
  </si>
  <si>
    <t>ימי חול</t>
  </si>
  <si>
    <t>ימי שישי וערב חג</t>
  </si>
  <si>
    <t>ימי שבת וחג</t>
  </si>
  <si>
    <t>מקסימום שעות פריקה ביום על פי הצהרת המגיש</t>
  </si>
  <si>
    <t>רשימת ישובים</t>
  </si>
  <si>
    <t>רשימת ישובים (סעיף 0.1)</t>
  </si>
  <si>
    <t>שם</t>
  </si>
  <si>
    <t>אבו גוש</t>
  </si>
  <si>
    <t>אבו סנאן</t>
  </si>
  <si>
    <t>אבן יהודה</t>
  </si>
  <si>
    <t>אופקים</t>
  </si>
  <si>
    <t>אור יהודה</t>
  </si>
  <si>
    <t>אור עקיבא</t>
  </si>
  <si>
    <t>אורנית</t>
  </si>
  <si>
    <t>אזור</t>
  </si>
  <si>
    <t>אילת</t>
  </si>
  <si>
    <t>אכסאל</t>
  </si>
  <si>
    <t>אליכין</t>
  </si>
  <si>
    <t>אלעד</t>
  </si>
  <si>
    <t>אלפי מנשה</t>
  </si>
  <si>
    <t>אלקנה</t>
  </si>
  <si>
    <t>אעבלין</t>
  </si>
  <si>
    <t>אפרת</t>
  </si>
  <si>
    <t>אריאל</t>
  </si>
  <si>
    <t>אשדוד</t>
  </si>
  <si>
    <t>אשקלון</t>
  </si>
  <si>
    <t>באר יעקב</t>
  </si>
  <si>
    <t>באר שבע</t>
  </si>
  <si>
    <t>בועיינה-נוג'ידאת</t>
  </si>
  <si>
    <t>בוקעאתא</t>
  </si>
  <si>
    <t>ביר אל-מכסור</t>
  </si>
  <si>
    <t>בית אל</t>
  </si>
  <si>
    <t>בית ג'ן</t>
  </si>
  <si>
    <t>בית דגן</t>
  </si>
  <si>
    <t>בית שאן</t>
  </si>
  <si>
    <t>בית שמש</t>
  </si>
  <si>
    <t>ביתר עילית</t>
  </si>
  <si>
    <t>בני ברק</t>
  </si>
  <si>
    <t>בני עי"ש</t>
  </si>
  <si>
    <t>בסמ"ה</t>
  </si>
  <si>
    <t>בסמת טבעון</t>
  </si>
  <si>
    <t>בת ים</t>
  </si>
  <si>
    <t>גבעת זאב</t>
  </si>
  <si>
    <t>גבעת שמואל</t>
  </si>
  <si>
    <t>ג'דיידה-מכר</t>
  </si>
  <si>
    <t>גדרה</t>
  </si>
  <si>
    <t>ג'ולס</t>
  </si>
  <si>
    <t>גזר</t>
  </si>
  <si>
    <t>גן יבנה</t>
  </si>
  <si>
    <t>ג'סר א-זרקא</t>
  </si>
  <si>
    <t>ג'ש (גוש חלב)</t>
  </si>
  <si>
    <t>דבורייה</t>
  </si>
  <si>
    <t>דייר חנא</t>
  </si>
  <si>
    <t>דימונה</t>
  </si>
  <si>
    <t>הוד השרון</t>
  </si>
  <si>
    <t>הר אדר</t>
  </si>
  <si>
    <t>זכרון יעקב</t>
  </si>
  <si>
    <t>זמר</t>
  </si>
  <si>
    <t>זרזיר</t>
  </si>
  <si>
    <t>חדרה</t>
  </si>
  <si>
    <t>חולון</t>
  </si>
  <si>
    <t>חורה</t>
  </si>
  <si>
    <t>חורפיש</t>
  </si>
  <si>
    <t>חיפה</t>
  </si>
  <si>
    <t>חצור הגלילית</t>
  </si>
  <si>
    <t>טבריה</t>
  </si>
  <si>
    <t>טובא-זנגרייה</t>
  </si>
  <si>
    <t>טורעאן</t>
  </si>
  <si>
    <t>טירה</t>
  </si>
  <si>
    <t>טירת כרמל</t>
  </si>
  <si>
    <t>טמרה</t>
  </si>
  <si>
    <t>יאנוח-ג'ת</t>
  </si>
  <si>
    <t>יבנאל</t>
  </si>
  <si>
    <t>יבנה</t>
  </si>
  <si>
    <t>יסוד המעלה</t>
  </si>
  <si>
    <t>יפיע</t>
  </si>
  <si>
    <t>יקנעם עילית</t>
  </si>
  <si>
    <t>ירוחם</t>
  </si>
  <si>
    <t>ירושלים</t>
  </si>
  <si>
    <t>ירכא</t>
  </si>
  <si>
    <t>כאבול</t>
  </si>
  <si>
    <t>כאוכב אבו אל-היג'א</t>
  </si>
  <si>
    <t>כוכב יאיר</t>
  </si>
  <si>
    <t>כסיפה</t>
  </si>
  <si>
    <t>כסרא-סמיע</t>
  </si>
  <si>
    <t>כעביה-טבאש-חג'אג'רה</t>
  </si>
  <si>
    <t>כפר ברא</t>
  </si>
  <si>
    <t>כפר ורדים</t>
  </si>
  <si>
    <t>כפר יאסיף</t>
  </si>
  <si>
    <t>כפר יונה</t>
  </si>
  <si>
    <t>כפר כמא</t>
  </si>
  <si>
    <t>כפר כנא</t>
  </si>
  <si>
    <t>כפר מנדא</t>
  </si>
  <si>
    <t>כפר סבא</t>
  </si>
  <si>
    <t>כפר קאסם</t>
  </si>
  <si>
    <t>כפר קרע</t>
  </si>
  <si>
    <t>כפר שמריהו</t>
  </si>
  <si>
    <t>כפר תבור</t>
  </si>
  <si>
    <t>כרמיאל</t>
  </si>
  <si>
    <t>להבים</t>
  </si>
  <si>
    <t>לוד</t>
  </si>
  <si>
    <t>לכיש</t>
  </si>
  <si>
    <t>לקיה</t>
  </si>
  <si>
    <t>מבשרת ציון</t>
  </si>
  <si>
    <t>מגאר</t>
  </si>
  <si>
    <t>מג'ד אל-כרום</t>
  </si>
  <si>
    <t>מגדל</t>
  </si>
  <si>
    <t>מגדל העמק</t>
  </si>
  <si>
    <t>מג'דל שמס</t>
  </si>
  <si>
    <t>מגידו</t>
  </si>
  <si>
    <t>מודיעין עילית</t>
  </si>
  <si>
    <t>מודיעין-מכבים-רעות</t>
  </si>
  <si>
    <t>מזכרת בתיה</t>
  </si>
  <si>
    <t>מזרעה</t>
  </si>
  <si>
    <t>מטולה</t>
  </si>
  <si>
    <t>מיתר</t>
  </si>
  <si>
    <t>מסעדה</t>
  </si>
  <si>
    <t>מעיליא</t>
  </si>
  <si>
    <t>מעלה אדומים</t>
  </si>
  <si>
    <t>מעלה אפרים</t>
  </si>
  <si>
    <t>מעלה עירון</t>
  </si>
  <si>
    <t>מעלות-תרשיחא</t>
  </si>
  <si>
    <t>מצפה רמון</t>
  </si>
  <si>
    <t>משהד</t>
  </si>
  <si>
    <t>נהרייה</t>
  </si>
  <si>
    <t>נחף</t>
  </si>
  <si>
    <t>נס ציונה</t>
  </si>
  <si>
    <t>נצרת</t>
  </si>
  <si>
    <t>נשר</t>
  </si>
  <si>
    <t>נתיבות</t>
  </si>
  <si>
    <t>נתניה</t>
  </si>
  <si>
    <t>סאג'ור</t>
  </si>
  <si>
    <t>סביון</t>
  </si>
  <si>
    <t>סח'נין</t>
  </si>
  <si>
    <t>ע'ג'ר</t>
  </si>
  <si>
    <t>עומר</t>
  </si>
  <si>
    <t>עיילבון</t>
  </si>
  <si>
    <t>עילוט</t>
  </si>
  <si>
    <t>עין מאהל</t>
  </si>
  <si>
    <t>עין קנייא</t>
  </si>
  <si>
    <t>עכו</t>
  </si>
  <si>
    <t>עמנואל</t>
  </si>
  <si>
    <t>עפולה</t>
  </si>
  <si>
    <t>עראבה</t>
  </si>
  <si>
    <t>ערד</t>
  </si>
  <si>
    <t>ערערה</t>
  </si>
  <si>
    <t>ערערה-בנגב</t>
  </si>
  <si>
    <t>פוריידיס</t>
  </si>
  <si>
    <t>פסוטה</t>
  </si>
  <si>
    <t>פקיעין (בוקייעה)</t>
  </si>
  <si>
    <t>פרדס חנה-כרכור</t>
  </si>
  <si>
    <t>צפת</t>
  </si>
  <si>
    <t>קדומים</t>
  </si>
  <si>
    <t>קצרין</t>
  </si>
  <si>
    <t>קריית ארבע</t>
  </si>
  <si>
    <t>קריית שמונה</t>
  </si>
  <si>
    <t>קרני שומרון</t>
  </si>
  <si>
    <t>ראמה</t>
  </si>
  <si>
    <t>ראש העין</t>
  </si>
  <si>
    <t>ראש פינה</t>
  </si>
  <si>
    <t>ראשון לציון</t>
  </si>
  <si>
    <t>רהט</t>
  </si>
  <si>
    <t>רחובות</t>
  </si>
  <si>
    <t>ריינה</t>
  </si>
  <si>
    <t>רכסים</t>
  </si>
  <si>
    <t>רמלה</t>
  </si>
  <si>
    <t>רמת גן</t>
  </si>
  <si>
    <t>רמת השרון</t>
  </si>
  <si>
    <t>רמת ישי</t>
  </si>
  <si>
    <t>רעננה</t>
  </si>
  <si>
    <t>שבלי - אום אל-גנם</t>
  </si>
  <si>
    <t>שגב-שלום</t>
  </si>
  <si>
    <t>שדרות</t>
  </si>
  <si>
    <t>שלומי</t>
  </si>
  <si>
    <t>שעב</t>
  </si>
  <si>
    <t>שפיר</t>
  </si>
  <si>
    <t>שפרעם</t>
  </si>
  <si>
    <t>תל מונד</t>
  </si>
  <si>
    <t>תל שבע</t>
  </si>
  <si>
    <t>להלן דרישות והנחיות נוספות עבור פרויקטי תאורה להתייעלות אנרגטית</t>
  </si>
  <si>
    <t>טכנולוגיה 
לשימור אנרגיה</t>
  </si>
  <si>
    <t>דרישות ליעילות אנרגטית ועמידה בתקנות ותקנים</t>
  </si>
  <si>
    <t>עונה
כפי שמוגדר במקבצי הביקוש שפרסמה רשות החשמל</t>
  </si>
  <si>
    <r>
      <t xml:space="preserve">מספר שעות הפריקה בהספק הנומינלי של ממיר מערכת האגירה [h]
יש לוודא כי שעות האגירה המתוכננות (כפי שהוזנו בסעיף 2.1.1 מעלה) אינן גבוהות משעות האגירה אשר מוזנות מטה
</t>
    </r>
    <r>
      <rPr>
        <b/>
        <sz val="9"/>
        <rFont val="Segoe UI Semibold"/>
        <family val="2"/>
      </rPr>
      <t>במידה ומספר השעות שהוזנו מטה גבוה ממשך הפריקה המירבי אשר תואר בסעיף 2.1.1, התא יצבע באדום ויש לתקן את המידע שהוזן</t>
    </r>
  </si>
  <si>
    <t>הערכת האנרגיה הנפרקת</t>
  </si>
  <si>
    <r>
      <t xml:space="preserve">פרופיל </t>
    </r>
    <r>
      <rPr>
        <b/>
        <u/>
        <sz val="11"/>
        <rFont val="Segoe UI Semibold"/>
        <family val="2"/>
      </rPr>
      <t>הפריקה</t>
    </r>
    <r>
      <rPr>
        <sz val="11"/>
        <rFont val="Segoe UI Semibold"/>
        <family val="2"/>
      </rPr>
      <t xml:space="preserve"> המתוכנן
באם המערכת מתוכנת לפריקה של חשמל אגור לצריכה עצמית, יש לוודא שבאתר צפוי ביקוש לחשמל בשעות הפסגה. זאת, בהלימה עם פרופיל הפעילות באתר.</t>
    </r>
  </si>
  <si>
    <r>
      <t xml:space="preserve">שעות בהן מתוכננת </t>
    </r>
    <r>
      <rPr>
        <b/>
        <u/>
        <sz val="11"/>
        <color rgb="FF000000"/>
        <rFont val="Segoe UI Semibold"/>
        <family val="2"/>
      </rPr>
      <t>פריקת</t>
    </r>
    <r>
      <rPr>
        <sz val="11"/>
        <color rgb="FF000000"/>
        <rFont val="Segoe UI Semibold"/>
        <family val="2"/>
      </rPr>
      <t xml:space="preserve"> חשמל ממערכת האגירה </t>
    </r>
    <r>
      <rPr>
        <u/>
        <sz val="11"/>
        <color rgb="FF000000"/>
        <rFont val="Segoe UI Semibold"/>
        <family val="2"/>
      </rPr>
      <t xml:space="preserve">בימי חול.
</t>
    </r>
    <r>
      <rPr>
        <sz val="11"/>
        <color rgb="FF000000"/>
        <rFont val="Segoe UI Semibold"/>
        <family val="2"/>
      </rPr>
      <t xml:space="preserve">
כברירת מחדל ניתן להזין 17:00-22:00,  שעות הפסגה העיקריות לפי מקבצי הביקוש שפרסמה רשות החשמל</t>
    </r>
  </si>
  <si>
    <r>
      <t xml:space="preserve">האם המערכת מתוכננת </t>
    </r>
    <r>
      <rPr>
        <b/>
        <u/>
        <sz val="11"/>
        <rFont val="Segoe UI Semibold"/>
        <family val="2"/>
      </rPr>
      <t>לפרוק</t>
    </r>
    <r>
      <rPr>
        <sz val="11"/>
        <rFont val="Segoe UI Semibold"/>
        <family val="2"/>
      </rPr>
      <t xml:space="preserve"> חשמל בימי שישי וערבי חג?
באם כן, כברירת מחדל ניתן להזין 17:00-22:00, שעות הפסגה העיקריות לפי מקבצי הביקוש שפרסמה רשות החשמל</t>
    </r>
  </si>
  <si>
    <r>
      <t xml:space="preserve">האם המערכת מתוכננת </t>
    </r>
    <r>
      <rPr>
        <b/>
        <u/>
        <sz val="11"/>
        <rFont val="Segoe UI Semibold"/>
        <family val="2"/>
      </rPr>
      <t>לפרוק</t>
    </r>
    <r>
      <rPr>
        <sz val="11"/>
        <rFont val="Segoe UI Semibold"/>
        <family val="2"/>
      </rPr>
      <t xml:space="preserve"> חשמל בעונות המעבר?</t>
    </r>
  </si>
  <si>
    <r>
      <t xml:space="preserve">האם המערכת מתוכננת </t>
    </r>
    <r>
      <rPr>
        <b/>
        <u/>
        <sz val="11"/>
        <rFont val="Segoe UI Semibold"/>
        <family val="2"/>
      </rPr>
      <t>לפרוק</t>
    </r>
    <r>
      <rPr>
        <sz val="11"/>
        <rFont val="Segoe UI Semibold"/>
        <family val="2"/>
      </rPr>
      <t xml:space="preserve"> חשמל בשבתות וחגים?
באם כן, כברירת מחדל ניתן להזין 17:00-22:00, שעות הפסגה העיקריות לפי מקבצי הביקוש שפרסמה רשות החשמל</t>
    </r>
  </si>
  <si>
    <r>
      <t xml:space="preserve">באם פרופיל הפריקה והטעינה של מערכת האגירה המתוכננת </t>
    </r>
    <r>
      <rPr>
        <b/>
        <u/>
        <sz val="11"/>
        <rFont val="Segoe UI Semibold"/>
        <family val="2"/>
      </rPr>
      <t>שונה מאשר התרחיש שמחושב אוטומטית בקובץ זה</t>
    </r>
    <r>
      <rPr>
        <b/>
        <sz val="11"/>
        <rFont val="Segoe UI Semibold"/>
        <family val="2"/>
      </rPr>
      <t xml:space="preserve">, יש להזין את הבקשה </t>
    </r>
    <r>
      <rPr>
        <b/>
        <u/>
        <sz val="11"/>
        <rFont val="Segoe UI Semibold"/>
        <family val="2"/>
      </rPr>
      <t>בקובץ הכללי להגשת פרויקטים.</t>
    </r>
  </si>
  <si>
    <t>הספק הפריקה של מערכת האגירה [kW]
יש לוודא כי היחס בין הספק הפריקה לבין קיבולת האגירה הינו סביר ובהתאם לנתוני היצרן</t>
  </si>
  <si>
    <t>תנאים לקול הקורא</t>
  </si>
  <si>
    <t>היקף התייעלות מינימלי</t>
  </si>
  <si>
    <t>₪ לקוט"ש מינימלי</t>
  </si>
  <si>
    <t>תוצאה חריגה</t>
  </si>
  <si>
    <t>אום אל-פחם</t>
  </si>
  <si>
    <t>אל-בטוף</t>
  </si>
  <si>
    <t>אל קסום</t>
  </si>
  <si>
    <t>אלונה</t>
  </si>
  <si>
    <t>אשכול</t>
  </si>
  <si>
    <t>אשכול בית הכרם</t>
  </si>
  <si>
    <t>אשכול גליל ועמקים</t>
  </si>
  <si>
    <t>אשכול גליל מזרחי</t>
  </si>
  <si>
    <t>אשכול גליל מערבי</t>
  </si>
  <si>
    <t>אשכול המפרץ</t>
  </si>
  <si>
    <t>אשכול השרון</t>
  </si>
  <si>
    <t>אשכול יהודה ושומרון</t>
  </si>
  <si>
    <t>אשכול כנרת ועמקים</t>
  </si>
  <si>
    <t>אשכול מישור החוף</t>
  </si>
  <si>
    <t>אשכול נגב מזרחי</t>
  </si>
  <si>
    <t>אשכול נגב מערבי</t>
  </si>
  <si>
    <t>אשכול שורק דרומי</t>
  </si>
  <si>
    <t>באקה אל-גרביה</t>
  </si>
  <si>
    <t>באר טוביה</t>
  </si>
  <si>
    <t>בוסתן אל-מרג'</t>
  </si>
  <si>
    <t>בית אריה-עופרים</t>
  </si>
  <si>
    <t>בני שמעון</t>
  </si>
  <si>
    <t>בנימינה-גבעת עדה</t>
  </si>
  <si>
    <t>בענה</t>
  </si>
  <si>
    <t>ברנר</t>
  </si>
  <si>
    <t>ג'לג'וליה</t>
  </si>
  <si>
    <t>ג'ת</t>
  </si>
  <si>
    <t>גבעתיים</t>
  </si>
  <si>
    <t>גדרות</t>
  </si>
  <si>
    <t>גולן</t>
  </si>
  <si>
    <t>גוש עציון</t>
  </si>
  <si>
    <t>גן רווה</t>
  </si>
  <si>
    <t>גני תקווה</t>
  </si>
  <si>
    <t>דאלית אל-כרמל</t>
  </si>
  <si>
    <t>דייר אל-אסד</t>
  </si>
  <si>
    <t>דרום השרון</t>
  </si>
  <si>
    <t>הגלבוע</t>
  </si>
  <si>
    <t>הגליל העליון</t>
  </si>
  <si>
    <t>הגליל התחתון</t>
  </si>
  <si>
    <t>הערבה התיכונה</t>
  </si>
  <si>
    <t>הר חברון</t>
  </si>
  <si>
    <t>הרצלייה</t>
  </si>
  <si>
    <t>זבולון</t>
  </si>
  <si>
    <t>חבל אילות</t>
  </si>
  <si>
    <t>חבל יבנה</t>
  </si>
  <si>
    <t>חבל מודיעין</t>
  </si>
  <si>
    <t>חוף אשקלון</t>
  </si>
  <si>
    <t>חוף הכרמל</t>
  </si>
  <si>
    <t>חוף השרון</t>
  </si>
  <si>
    <t>חריש</t>
  </si>
  <si>
    <t>טייבה</t>
  </si>
  <si>
    <t>יהוד-מונוסון</t>
  </si>
  <si>
    <t>יואב</t>
  </si>
  <si>
    <t>לב השרון</t>
  </si>
  <si>
    <t>מבואות החרמון</t>
  </si>
  <si>
    <t>מגילות ים המלח</t>
  </si>
  <si>
    <t>מועצה מקומית תעשייתית מגדל תפן</t>
  </si>
  <si>
    <t>מועצה מקומית תעשייתית נאות חובב</t>
  </si>
  <si>
    <t>מטה אשר</t>
  </si>
  <si>
    <t>מטה בנימין</t>
  </si>
  <si>
    <t>מטה יהודה</t>
  </si>
  <si>
    <t>מנשה</t>
  </si>
  <si>
    <t>מעלה יוסף</t>
  </si>
  <si>
    <t>מרום הגליל</t>
  </si>
  <si>
    <t>מרחבים</t>
  </si>
  <si>
    <t>משגב</t>
  </si>
  <si>
    <t>נווה מדבר</t>
  </si>
  <si>
    <t>נוף הגליל</t>
  </si>
  <si>
    <t>נחל שורק</t>
  </si>
  <si>
    <t>עמק הירדן</t>
  </si>
  <si>
    <t>עמק המעיינות</t>
  </si>
  <si>
    <t>עמק חפר</t>
  </si>
  <si>
    <t>עמק יזרעאל</t>
  </si>
  <si>
    <t>עספיא</t>
  </si>
  <si>
    <t>ערבות הירדן</t>
  </si>
  <si>
    <t>פרדסייה</t>
  </si>
  <si>
    <t>פתח תקווה</t>
  </si>
  <si>
    <t>קדימה-צורן</t>
  </si>
  <si>
    <t>קלנסווה</t>
  </si>
  <si>
    <t>קריית אונו</t>
  </si>
  <si>
    <t>קריית אתא</t>
  </si>
  <si>
    <t>קריית ביאליק</t>
  </si>
  <si>
    <t>קריית גת</t>
  </si>
  <si>
    <t>קריית טבעון</t>
  </si>
  <si>
    <t>קריית ים</t>
  </si>
  <si>
    <t>קריית יערים</t>
  </si>
  <si>
    <t>קריית מוצקין</t>
  </si>
  <si>
    <t>קריית מלאכי</t>
  </si>
  <si>
    <t>קריית עקרון</t>
  </si>
  <si>
    <t>רמת נגב</t>
  </si>
  <si>
    <t>שדות דן</t>
  </si>
  <si>
    <t>שדות נגב</t>
  </si>
  <si>
    <t>שוהם</t>
  </si>
  <si>
    <t>שומרון</t>
  </si>
  <si>
    <t>שער הנגב</t>
  </si>
  <si>
    <t>תל אביב -יפו</t>
  </si>
  <si>
    <t>תמר</t>
  </si>
  <si>
    <t xml:space="preserve"> לא רלוונטי </t>
  </si>
  <si>
    <t>רמה סוציואקונומית של הרשות</t>
  </si>
  <si>
    <t>רשות מוניציפאלית</t>
  </si>
  <si>
    <t>אשכול יישובים</t>
  </si>
  <si>
    <t>חברה כלכלית</t>
  </si>
  <si>
    <t>מסלול הגשת הפרויקט</t>
  </si>
  <si>
    <t>מסלול א'</t>
  </si>
  <si>
    <t>מסלול ב'</t>
  </si>
  <si>
    <t>מסלול הגשה</t>
  </si>
  <si>
    <r>
      <t xml:space="preserve">אחוז המענק המבוקש מסך ההשקעה 
</t>
    </r>
    <r>
      <rPr>
        <i/>
        <sz val="11"/>
        <color rgb="FFFF0000"/>
        <rFont val="Segoe UI Semibold"/>
        <family val="2"/>
      </rPr>
      <t>(בין 1% ל-50% באחוזים שלמים עבור מגישים במסלול א'
בין 1% ל-40% באחוזים שלמים עבור מגישים במסלול ב')</t>
    </r>
    <r>
      <rPr>
        <sz val="11"/>
        <rFont val="Segoe UI Semibold"/>
        <family val="2"/>
      </rPr>
      <t xml:space="preserve">
</t>
    </r>
  </si>
  <si>
    <t>מענק מקסימלי</t>
  </si>
  <si>
    <t>שיעור המענק לפרויקטים בסל A</t>
  </si>
  <si>
    <t>מענק מקסימלי לתוכנית</t>
  </si>
  <si>
    <t>גזבר/ית</t>
  </si>
  <si>
    <t>יועץ/ת</t>
  </si>
  <si>
    <t>מנהל/ת</t>
  </si>
  <si>
    <t>מנכ"ל/ית</t>
  </si>
  <si>
    <t>נשיא/ה</t>
  </si>
  <si>
    <t>סמנכ"ל/ית</t>
  </si>
  <si>
    <t>פקיד/ה</t>
  </si>
  <si>
    <t>לא יחושב סה"כ השקעה ומענק ללא מילוי אנשי קשר בסעיף 0.6</t>
  </si>
  <si>
    <t>סיווג מגיש הבקשה [רשות/אשכול/חברה כלכלית]</t>
  </si>
  <si>
    <t>סמל הרשות/אשכול/ ח.פ של החברה הכלכלית</t>
  </si>
  <si>
    <t>שם הרשות/אשכול</t>
  </si>
  <si>
    <t>שם החברה הכלכלית - יש להזין שורה זו רק במידה ומגישת הבקשה הינה חברה כלכלית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</si>
</sst>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 #,##0.00_ ;_ * \-#,##0.00_ ;_ * &quot;-&quot;??_ ;_ @_ "/>
    <numFmt numFmtId="164" formatCode="[$-1010000]d/m/yy;@"/>
    <numFmt numFmtId="165" formatCode="0.0%"/>
    <numFmt numFmtId="166" formatCode="_ * #,##0_ ;_ * \-#,##0_ ;_ * &quot;-&quot;??_ ;_ @_ "/>
    <numFmt numFmtId="167" formatCode="#,##0.0"/>
    <numFmt numFmtId="168" formatCode="&quot;₪&quot;\ #,##0.00"/>
    <numFmt numFmtId="169" formatCode="0.00000000000000"/>
    <numFmt numFmtId="170" formatCode="&quot;₪&quot;\ #,##0"/>
    <numFmt numFmtId="171" formatCode="0.0"/>
    <numFmt numFmtId="172" formatCode="[$-F400]h:mm:ss\ AM/PM"/>
    <numFmt numFmtId="173" formatCode="[$-1000000]h:mm;@"/>
    <numFmt numFmtId="174" formatCode="_-&quot;₪&quot;* #,##0.00_-;\-&quot;₪&quot;* #,##0.00_-;_-&quot;₪&quot;* &quot;-&quot;??_-;_-@_-"/>
    <numFmt numFmtId="175" formatCode="_ [$₪-40D]\ * #,##0_ ;_ [$₪-40D]\ * \-#,##0_ ;_ [$₪-40D]\ * &quot;-&quot;??_ ;_ @_ "/>
  </numFmts>
  <fonts count="67">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b/>
      <sz val="11"/>
      <color rgb="FFFF0000"/>
      <name val="Arial"/>
      <family val="2"/>
      <scheme val="minor"/>
    </font>
    <font>
      <b/>
      <sz val="11"/>
      <color theme="1"/>
      <name val="Arial"/>
      <family val="2"/>
      <scheme val="minor"/>
    </font>
    <font>
      <b/>
      <sz val="11"/>
      <name val="Segoe UI Semibold"/>
      <family val="2"/>
    </font>
    <font>
      <sz val="11"/>
      <name val="Segoe UI Semibold"/>
      <family val="2"/>
    </font>
    <font>
      <b/>
      <sz val="12"/>
      <name val="Segoe UI Semibold"/>
      <family val="2"/>
    </font>
    <font>
      <i/>
      <u/>
      <sz val="11"/>
      <name val="Segoe UI Semibold"/>
      <family val="2"/>
    </font>
    <font>
      <i/>
      <sz val="11"/>
      <name val="Segoe UI Semibold"/>
      <family val="2"/>
    </font>
    <font>
      <sz val="14"/>
      <name val="Segoe UI Semibold"/>
      <family val="2"/>
    </font>
    <font>
      <sz val="12"/>
      <name val="Segoe UI Semibold"/>
      <family val="2"/>
    </font>
    <font>
      <b/>
      <sz val="11"/>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b/>
      <sz val="22"/>
      <color theme="6" tint="-0.499984740745262"/>
      <name val="Segoe UI Semibold"/>
      <family val="2"/>
    </font>
    <font>
      <b/>
      <u/>
      <sz val="12"/>
      <name val="Segoe UI Semibold"/>
      <family val="2"/>
    </font>
    <font>
      <i/>
      <u/>
      <sz val="12"/>
      <name val="Segoe UI Semibold"/>
      <family val="2"/>
    </font>
    <font>
      <b/>
      <i/>
      <u/>
      <sz val="12"/>
      <name val="Segoe UI Semibold"/>
      <family val="2"/>
    </font>
    <font>
      <i/>
      <sz val="12"/>
      <name val="Segoe UI Semibold"/>
      <family val="2"/>
    </font>
    <font>
      <b/>
      <sz val="14"/>
      <name val="Segoe UI Semibold"/>
      <family val="2"/>
    </font>
    <font>
      <b/>
      <u/>
      <sz val="11"/>
      <name val="Segoe UI Semibold"/>
      <family val="2"/>
    </font>
    <font>
      <i/>
      <sz val="11"/>
      <color rgb="FFFF0000"/>
      <name val="Segoe UI Semibold"/>
      <family val="2"/>
    </font>
    <font>
      <i/>
      <sz val="10"/>
      <name val="Segoe UI Semibold"/>
      <family val="2"/>
    </font>
    <font>
      <b/>
      <sz val="11"/>
      <color rgb="FFFF0000"/>
      <name val="Segoe UI Semibold"/>
      <family val="2"/>
    </font>
    <font>
      <b/>
      <i/>
      <sz val="11"/>
      <name val="Segoe UI Semibold"/>
      <family val="2"/>
    </font>
    <font>
      <b/>
      <u/>
      <sz val="16"/>
      <color theme="6" tint="-0.499984740745262"/>
      <name val="Segoe UI Semibold"/>
      <family val="2"/>
    </font>
    <font>
      <u/>
      <sz val="11"/>
      <name val="Segoe UI Semibold"/>
      <family val="2"/>
    </font>
    <font>
      <b/>
      <sz val="16"/>
      <color theme="1"/>
      <name val="Arial"/>
      <family val="2"/>
      <scheme val="minor"/>
    </font>
    <font>
      <sz val="11"/>
      <color theme="1"/>
      <name val="Segoe UI Semibold"/>
      <family val="2"/>
    </font>
    <font>
      <sz val="11"/>
      <color rgb="FFFFFF00"/>
      <name val="Segoe UI Semibold"/>
      <family val="2"/>
    </font>
    <font>
      <b/>
      <u/>
      <sz val="20"/>
      <name val="Segoe UI Semibold"/>
      <family val="2"/>
    </font>
    <font>
      <i/>
      <sz val="20"/>
      <name val="Segoe UI Semibold"/>
      <family val="2"/>
    </font>
    <font>
      <sz val="10"/>
      <name val="Segoe UI Semibold"/>
      <family val="2"/>
    </font>
    <font>
      <b/>
      <u/>
      <sz val="22"/>
      <name val="Segoe UI Semibold"/>
      <family val="2"/>
    </font>
    <font>
      <u/>
      <sz val="11"/>
      <color theme="1"/>
      <name val="Arial"/>
      <family val="2"/>
      <scheme val="minor"/>
    </font>
    <font>
      <sz val="11"/>
      <color rgb="FF000000"/>
      <name val="Segoe UI Semibold"/>
      <family val="2"/>
    </font>
    <font>
      <u/>
      <sz val="11"/>
      <color rgb="FF000000"/>
      <name val="Segoe UI Semibold"/>
      <family val="2"/>
    </font>
    <font>
      <sz val="14"/>
      <color rgb="FFFF0000"/>
      <name val="Segoe UI Semibold"/>
      <family val="2"/>
    </font>
    <font>
      <b/>
      <sz val="11"/>
      <color theme="0"/>
      <name val="Arial"/>
      <family val="2"/>
      <scheme val="minor"/>
    </font>
    <font>
      <b/>
      <sz val="9"/>
      <name val="Segoe UI Semibold"/>
      <family val="2"/>
    </font>
    <font>
      <b/>
      <u/>
      <sz val="11"/>
      <color rgb="FF000000"/>
      <name val="Segoe UI Semibold"/>
      <family val="2"/>
    </font>
    <font>
      <u/>
      <sz val="11"/>
      <color theme="10"/>
      <name val="Arial"/>
      <family val="2"/>
      <charset val="177"/>
      <scheme val="minor"/>
    </font>
    <font>
      <sz val="12"/>
      <color theme="1"/>
      <name val="Arial"/>
      <family val="2"/>
      <charset val="177"/>
    </font>
    <font>
      <sz val="11"/>
      <color theme="1"/>
      <name val="Arial"/>
      <family val="2"/>
      <scheme val="minor"/>
    </font>
    <font>
      <sz val="11"/>
      <color rgb="FF9C6500"/>
      <name val="Arial"/>
      <family val="2"/>
      <charset val="1"/>
      <scheme val="minor"/>
    </font>
    <font>
      <sz val="12"/>
      <name val="Arial"/>
      <family val="2"/>
      <charset val="177"/>
    </font>
  </fonts>
  <fills count="2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1"/>
        <bgColor indexed="64"/>
      </patternFill>
    </fill>
    <fill>
      <patternFill patternType="solid">
        <fgColor rgb="FFFFEB9C"/>
      </patternFill>
    </fill>
  </fills>
  <borders count="7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top/>
      <bottom/>
      <diagonal/>
    </border>
    <border>
      <left style="thin">
        <color theme="1" tint="0.249977111117893"/>
      </left>
      <right style="thin">
        <color theme="1" tint="0.249977111117893"/>
      </right>
      <top/>
      <bottom/>
      <diagonal/>
    </border>
    <border>
      <left/>
      <right style="thin">
        <color theme="1" tint="0.249977111117893"/>
      </right>
      <top style="thin">
        <color theme="1" tint="0.249977111117893"/>
      </top>
      <bottom style="thin">
        <color theme="1" tint="0.249977111117893"/>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right style="thin">
        <color theme="1" tint="0.14999847407452621"/>
      </right>
      <top style="thin">
        <color theme="1" tint="0.14999847407452621"/>
      </top>
      <bottom/>
      <diagonal/>
    </border>
    <border>
      <left style="medium">
        <color indexed="64"/>
      </left>
      <right style="thin">
        <color auto="1"/>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thin">
        <color auto="1"/>
      </right>
      <top style="medium">
        <color indexed="64"/>
      </top>
      <bottom style="thin">
        <color auto="1"/>
      </bottom>
      <diagonal/>
    </border>
    <border>
      <left style="medium">
        <color indexed="64"/>
      </left>
      <right style="thin">
        <color indexed="64"/>
      </right>
      <top/>
      <bottom style="thin">
        <color indexed="64"/>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medium">
        <color auto="1"/>
      </left>
      <right style="thin">
        <color auto="1"/>
      </right>
      <top style="medium">
        <color auto="1"/>
      </top>
      <bottom/>
      <diagonal/>
    </border>
    <border>
      <left/>
      <right style="thin">
        <color theme="1" tint="0.14999847407452621"/>
      </right>
      <top style="thin">
        <color theme="1" tint="0.14999847407452621"/>
      </top>
      <bottom style="thin">
        <color theme="1" tint="0.1499984740745262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bottom style="medium">
        <color indexed="64"/>
      </bottom>
      <diagonal/>
    </border>
    <border>
      <left style="thin">
        <color theme="1" tint="0.14999847407452621"/>
      </left>
      <right style="thin">
        <color auto="1"/>
      </right>
      <top style="thin">
        <color theme="1" tint="0.14999847407452621"/>
      </top>
      <bottom/>
      <diagonal/>
    </border>
    <border>
      <left style="thin">
        <color theme="1" tint="0.14999847407452621"/>
      </left>
      <right style="thin">
        <color auto="1"/>
      </right>
      <top/>
      <bottom/>
      <diagonal/>
    </border>
    <border>
      <left style="thin">
        <color theme="1" tint="0.14999847407452621"/>
      </left>
      <right/>
      <top style="thin">
        <color theme="1" tint="0.14999847407452621"/>
      </top>
      <bottom style="thin">
        <color theme="1" tint="0.14999847407452621"/>
      </bottom>
      <diagonal/>
    </border>
    <border>
      <left style="thin">
        <color theme="1" tint="0.249977111117893"/>
      </left>
      <right/>
      <top/>
      <bottom style="thin">
        <color theme="1" tint="0.249977111117893"/>
      </bottom>
      <diagonal/>
    </border>
    <border>
      <left style="thin">
        <color auto="1"/>
      </left>
      <right/>
      <top style="thin">
        <color indexed="64"/>
      </top>
      <bottom/>
      <diagonal/>
    </border>
    <border>
      <left style="thin">
        <color auto="1"/>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thin">
        <color theme="1" tint="0.249977111117893"/>
      </top>
      <bottom style="thin">
        <color theme="1" tint="0.249977111117893"/>
      </bottom>
      <diagonal/>
    </border>
    <border>
      <left style="thin">
        <color theme="1" tint="0.14999847407452621"/>
      </left>
      <right style="thin">
        <color auto="1"/>
      </right>
      <top/>
      <bottom style="medium">
        <color indexed="64"/>
      </bottom>
      <diagonal/>
    </border>
    <border>
      <left style="thin">
        <color theme="1" tint="0.14999847407452621"/>
      </left>
      <right style="thin">
        <color theme="1" tint="0.14999847407452621"/>
      </right>
      <top/>
      <bottom style="medium">
        <color indexed="64"/>
      </bottom>
      <diagonal/>
    </border>
    <border>
      <left style="thin">
        <color rgb="FF777777"/>
      </left>
      <right style="thin">
        <color rgb="FF777777"/>
      </right>
      <top style="thin">
        <color rgb="FF777777"/>
      </top>
      <bottom style="thin">
        <color rgb="FF777777"/>
      </bottom>
      <diagonal/>
    </border>
  </borders>
  <cellStyleXfs count="43">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4" fontId="3" fillId="0" borderId="0"/>
    <xf numFmtId="164" fontId="2" fillId="0" borderId="0" applyNumberFormat="0" applyFill="0" applyBorder="0" applyAlignment="0" applyProtection="0">
      <alignment vertical="top"/>
      <protection locked="0"/>
    </xf>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43" fontId="3" fillId="0" borderId="0" applyFont="0" applyFill="0" applyBorder="0" applyAlignment="0" applyProtection="0"/>
    <xf numFmtId="43" fontId="3" fillId="0" borderId="0" applyFont="0" applyFill="0" applyBorder="0" applyAlignment="0" applyProtection="0"/>
    <xf numFmtId="0" fontId="62" fillId="0" borderId="0" applyNumberFormat="0" applyFill="0" applyBorder="0" applyAlignment="0" applyProtection="0"/>
    <xf numFmtId="0" fontId="3" fillId="0" borderId="0"/>
    <xf numFmtId="0" fontId="63" fillId="0" borderId="0"/>
    <xf numFmtId="43" fontId="3" fillId="0" borderId="0" applyFont="0" applyFill="0" applyBorder="0" applyAlignment="0" applyProtection="0"/>
    <xf numFmtId="0" fontId="64" fillId="0" borderId="0"/>
    <xf numFmtId="174" fontId="3" fillId="0" borderId="0" applyFont="0" applyFill="0" applyBorder="0" applyAlignment="0" applyProtection="0"/>
    <xf numFmtId="0" fontId="65" fillId="19" borderId="0" applyNumberFormat="0" applyBorder="0" applyAlignment="0" applyProtection="0"/>
  </cellStyleXfs>
  <cellXfs count="613">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Alignment="1">
      <alignment vertical="top"/>
    </xf>
    <xf numFmtId="0" fontId="5" fillId="3" borderId="0" xfId="8" applyNumberFormat="1" applyFont="1" applyFill="1" applyAlignment="1">
      <alignment vertical="top"/>
    </xf>
    <xf numFmtId="0" fontId="4" fillId="3" borderId="0" xfId="8" applyNumberFormat="1" applyFont="1" applyFill="1" applyAlignment="1">
      <alignment vertical="top" wrapText="1"/>
    </xf>
    <xf numFmtId="0" fontId="1" fillId="3" borderId="0" xfId="8" applyNumberFormat="1" applyFont="1" applyFill="1" applyAlignment="1">
      <alignment vertical="top" wrapText="1"/>
    </xf>
    <xf numFmtId="0" fontId="5" fillId="3" borderId="0" xfId="8" applyNumberFormat="1" applyFont="1" applyFill="1" applyAlignment="1">
      <alignment horizontal="right" vertical="top" wrapText="1"/>
    </xf>
    <xf numFmtId="0" fontId="1" fillId="2" borderId="0" xfId="0" applyFont="1" applyFill="1" applyAlignment="1">
      <alignment vertical="top"/>
    </xf>
    <xf numFmtId="0" fontId="8" fillId="2" borderId="0" xfId="0" applyFont="1" applyFill="1" applyAlignment="1">
      <alignment vertical="top" wrapText="1"/>
    </xf>
    <xf numFmtId="0" fontId="10" fillId="2" borderId="0" xfId="0" applyFont="1" applyFill="1" applyAlignment="1">
      <alignment wrapText="1"/>
    </xf>
    <xf numFmtId="0" fontId="16" fillId="3" borderId="0" xfId="0" applyFont="1" applyFill="1" applyAlignment="1">
      <alignment vertical="center"/>
    </xf>
    <xf numFmtId="0" fontId="12" fillId="2" borderId="0" xfId="0" applyFont="1" applyFill="1" applyAlignment="1">
      <alignment vertical="top"/>
    </xf>
    <xf numFmtId="0" fontId="12" fillId="2" borderId="0" xfId="0" applyFont="1" applyFill="1" applyAlignment="1">
      <alignment horizontal="right" vertical="top"/>
    </xf>
    <xf numFmtId="0" fontId="1" fillId="3" borderId="0" xfId="0" applyFont="1" applyFill="1" applyAlignment="1">
      <alignment vertical="top"/>
    </xf>
    <xf numFmtId="0" fontId="12" fillId="3" borderId="0" xfId="0" applyFont="1" applyFill="1" applyAlignment="1">
      <alignment vertical="top"/>
    </xf>
    <xf numFmtId="0" fontId="5" fillId="3" borderId="0" xfId="0" applyFont="1" applyFill="1" applyAlignment="1">
      <alignment vertical="top"/>
    </xf>
    <xf numFmtId="0" fontId="1" fillId="3" borderId="0" xfId="0" applyFont="1" applyFill="1" applyAlignment="1">
      <alignment horizontal="right" vertical="top"/>
    </xf>
    <xf numFmtId="0" fontId="1" fillId="0" borderId="0" xfId="0" applyFont="1" applyAlignment="1">
      <alignment vertical="top"/>
    </xf>
    <xf numFmtId="0" fontId="1" fillId="2" borderId="0" xfId="0" applyFont="1" applyFill="1" applyAlignment="1">
      <alignment horizontal="right" vertical="top"/>
    </xf>
    <xf numFmtId="0" fontId="11" fillId="3" borderId="0" xfId="0" applyFont="1" applyFill="1" applyAlignment="1">
      <alignment vertical="top"/>
    </xf>
    <xf numFmtId="0" fontId="1" fillId="3" borderId="1" xfId="0" applyFont="1" applyFill="1" applyBorder="1" applyAlignment="1">
      <alignment horizontal="center" vertical="top"/>
    </xf>
    <xf numFmtId="0" fontId="1" fillId="4" borderId="1" xfId="0" applyFont="1" applyFill="1" applyBorder="1" applyAlignment="1">
      <alignment vertical="top"/>
    </xf>
    <xf numFmtId="0" fontId="1" fillId="5" borderId="2" xfId="0" applyFont="1" applyFill="1" applyBorder="1" applyAlignment="1">
      <alignment vertical="top"/>
    </xf>
    <xf numFmtId="0" fontId="13" fillId="2" borderId="0" xfId="0" applyFont="1" applyFill="1" applyAlignment="1">
      <alignment vertical="top"/>
    </xf>
    <xf numFmtId="0" fontId="15" fillId="3" borderId="0" xfId="0" applyFont="1" applyFill="1" applyAlignment="1">
      <alignment horizontal="right" readingOrder="2"/>
    </xf>
    <xf numFmtId="0" fontId="1" fillId="3" borderId="1" xfId="0" applyFont="1" applyFill="1" applyBorder="1" applyAlignment="1">
      <alignment vertical="top" wrapText="1"/>
    </xf>
    <xf numFmtId="0" fontId="1" fillId="3" borderId="1" xfId="0" applyFont="1" applyFill="1" applyBorder="1" applyAlignment="1">
      <alignment vertical="top"/>
    </xf>
    <xf numFmtId="0" fontId="5" fillId="0" borderId="0" xfId="0" applyFont="1"/>
    <xf numFmtId="0" fontId="4" fillId="3" borderId="0" xfId="0" applyFont="1" applyFill="1" applyAlignment="1">
      <alignment horizontal="right" vertical="top"/>
    </xf>
    <xf numFmtId="0" fontId="5" fillId="0" borderId="4" xfId="0" applyFont="1" applyBorder="1" applyAlignment="1">
      <alignment horizontal="center" vertical="top"/>
    </xf>
    <xf numFmtId="0" fontId="5" fillId="0" borderId="4" xfId="0" applyFont="1" applyBorder="1" applyAlignment="1">
      <alignment horizontal="center" vertical="top" wrapText="1"/>
    </xf>
    <xf numFmtId="0" fontId="5" fillId="3" borderId="10" xfId="0" applyFont="1" applyFill="1" applyBorder="1" applyAlignment="1">
      <alignment horizontal="center" vertical="top"/>
    </xf>
    <xf numFmtId="0" fontId="1" fillId="2" borderId="4" xfId="0" applyFont="1" applyFill="1" applyBorder="1"/>
    <xf numFmtId="0" fontId="5" fillId="3" borderId="0" xfId="0" applyFont="1" applyFill="1" applyAlignment="1">
      <alignment horizontal="right" vertical="top"/>
    </xf>
    <xf numFmtId="0" fontId="1" fillId="3" borderId="0" xfId="0" applyFont="1" applyFill="1" applyAlignment="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7" fontId="1" fillId="5" borderId="8" xfId="0" applyNumberFormat="1" applyFont="1" applyFill="1" applyBorder="1" applyAlignment="1">
      <alignment horizontal="center" vertical="center" wrapText="1"/>
    </xf>
    <xf numFmtId="0" fontId="5" fillId="3" borderId="0" xfId="0" applyFont="1" applyFill="1" applyAlignment="1">
      <alignment horizontal="right" vertical="top" wrapText="1"/>
    </xf>
    <xf numFmtId="0" fontId="4" fillId="3" borderId="0" xfId="0" applyFont="1" applyFill="1" applyAlignment="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lignment horizontal="right" vertical="top" wrapText="1"/>
    </xf>
    <xf numFmtId="1" fontId="11" fillId="3" borderId="0" xfId="0" applyNumberFormat="1" applyFont="1" applyFill="1" applyAlignment="1">
      <alignment horizontal="right" vertical="top" wrapText="1"/>
    </xf>
    <xf numFmtId="0" fontId="5" fillId="3" borderId="0" xfId="0" applyFont="1" applyFill="1" applyAlignment="1">
      <alignment vertical="center"/>
    </xf>
    <xf numFmtId="0" fontId="1" fillId="3" borderId="2" xfId="0" applyFont="1" applyFill="1" applyBorder="1" applyAlignment="1">
      <alignment vertical="top" wrapText="1"/>
    </xf>
    <xf numFmtId="0" fontId="1" fillId="3" borderId="0" xfId="0" applyFont="1" applyFill="1"/>
    <xf numFmtId="0" fontId="1" fillId="3" borderId="12" xfId="0" applyFont="1" applyFill="1" applyBorder="1" applyAlignment="1">
      <alignment vertical="top"/>
    </xf>
    <xf numFmtId="0" fontId="1" fillId="3" borderId="12" xfId="0" applyFont="1" applyFill="1" applyBorder="1" applyAlignment="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Alignment="1">
      <alignment vertical="top"/>
    </xf>
    <xf numFmtId="0" fontId="13" fillId="2" borderId="0" xfId="11" applyNumberFormat="1" applyFont="1" applyFill="1" applyAlignment="1">
      <alignment vertical="top"/>
    </xf>
    <xf numFmtId="0" fontId="5" fillId="3" borderId="1" xfId="8" applyNumberFormat="1" applyFont="1" applyFill="1" applyBorder="1" applyAlignment="1">
      <alignment vertical="top"/>
    </xf>
    <xf numFmtId="0" fontId="4" fillId="3" borderId="0" xfId="8" applyNumberFormat="1" applyFont="1" applyFill="1" applyAlignment="1">
      <alignment vertical="top"/>
    </xf>
    <xf numFmtId="0" fontId="1" fillId="3" borderId="1" xfId="8" applyNumberFormat="1" applyFont="1" applyFill="1" applyBorder="1" applyAlignment="1">
      <alignment vertical="top" wrapText="1"/>
    </xf>
    <xf numFmtId="0" fontId="1" fillId="3" borderId="1" xfId="8" applyNumberFormat="1" applyFont="1" applyFill="1" applyBorder="1" applyAlignment="1">
      <alignment vertical="top"/>
    </xf>
    <xf numFmtId="0" fontId="1" fillId="3" borderId="0" xfId="8" applyNumberFormat="1" applyFont="1" applyFill="1" applyAlignment="1">
      <alignment horizontal="right" vertical="top"/>
    </xf>
    <xf numFmtId="0" fontId="1" fillId="0" borderId="1" xfId="8" applyNumberFormat="1" applyFont="1" applyBorder="1" applyAlignment="1">
      <alignment horizontal="right" vertical="top"/>
    </xf>
    <xf numFmtId="0" fontId="1" fillId="4" borderId="1" xfId="8" applyNumberFormat="1" applyFont="1" applyFill="1" applyBorder="1" applyAlignment="1" applyProtection="1">
      <alignment vertical="top" wrapText="1"/>
      <protection locked="0"/>
    </xf>
    <xf numFmtId="164" fontId="1" fillId="3" borderId="0" xfId="8" applyFont="1" applyFill="1"/>
    <xf numFmtId="0" fontId="1" fillId="3" borderId="3" xfId="8" applyNumberFormat="1" applyFont="1" applyFill="1" applyBorder="1" applyAlignment="1">
      <alignment vertical="top"/>
    </xf>
    <xf numFmtId="0" fontId="1" fillId="3" borderId="1" xfId="8" applyNumberFormat="1" applyFont="1" applyFill="1" applyBorder="1" applyAlignment="1">
      <alignment horizontal="right" vertical="top"/>
    </xf>
    <xf numFmtId="0" fontId="5" fillId="3" borderId="1" xfId="8" applyNumberFormat="1" applyFont="1" applyFill="1" applyBorder="1" applyAlignment="1">
      <alignment vertical="top" wrapText="1"/>
    </xf>
    <xf numFmtId="0" fontId="1" fillId="3" borderId="0" xfId="8" applyNumberFormat="1" applyFont="1" applyFill="1" applyAlignment="1">
      <alignment horizontal="right" vertical="top" wrapText="1"/>
    </xf>
    <xf numFmtId="0" fontId="1" fillId="3" borderId="0" xfId="8" applyNumberFormat="1" applyFont="1" applyFill="1" applyAlignment="1">
      <alignment horizontal="left" vertical="top" wrapText="1"/>
    </xf>
    <xf numFmtId="0" fontId="12" fillId="2" borderId="0" xfId="8" applyNumberFormat="1" applyFont="1" applyFill="1" applyAlignment="1">
      <alignment vertical="top"/>
    </xf>
    <xf numFmtId="0" fontId="13" fillId="2" borderId="0" xfId="8" applyNumberFormat="1" applyFont="1" applyFill="1" applyAlignment="1">
      <alignment vertical="top"/>
    </xf>
    <xf numFmtId="164" fontId="18" fillId="9" borderId="0" xfId="8" applyFont="1" applyFill="1"/>
    <xf numFmtId="0" fontId="5" fillId="3" borderId="1" xfId="8" applyNumberFormat="1" applyFont="1" applyFill="1" applyBorder="1" applyAlignment="1">
      <alignment horizontal="right" vertical="top" wrapText="1"/>
    </xf>
    <xf numFmtId="0" fontId="1" fillId="3" borderId="0" xfId="8" applyNumberFormat="1" applyFont="1" applyFill="1" applyAlignment="1">
      <alignment horizontal="right"/>
    </xf>
    <xf numFmtId="0" fontId="4" fillId="3" borderId="0" xfId="8" applyNumberFormat="1" applyFont="1" applyFill="1" applyAlignment="1">
      <alignment horizontal="right" vertical="top" wrapText="1"/>
    </xf>
    <xf numFmtId="0" fontId="1" fillId="3" borderId="1" xfId="8" applyNumberFormat="1" applyFont="1" applyFill="1" applyBorder="1" applyAlignment="1">
      <alignment horizontal="right" vertical="top" wrapText="1"/>
    </xf>
    <xf numFmtId="0" fontId="5" fillId="3" borderId="1" xfId="8" applyNumberFormat="1" applyFont="1" applyFill="1" applyBorder="1" applyAlignment="1">
      <alignment horizontal="right" vertical="top"/>
    </xf>
    <xf numFmtId="0" fontId="1" fillId="3" borderId="0" xfId="8" applyNumberFormat="1" applyFont="1" applyFill="1"/>
    <xf numFmtId="0" fontId="1" fillId="3" borderId="0" xfId="8" applyNumberFormat="1" applyFont="1" applyFill="1" applyAlignment="1">
      <alignment wrapText="1"/>
    </xf>
    <xf numFmtId="0" fontId="4" fillId="3" borderId="2" xfId="8" applyNumberFormat="1" applyFont="1" applyFill="1" applyBorder="1" applyAlignment="1">
      <alignment vertical="top" wrapText="1"/>
    </xf>
    <xf numFmtId="0" fontId="4" fillId="3" borderId="3" xfId="8" applyNumberFormat="1" applyFont="1" applyFill="1" applyBorder="1" applyAlignment="1">
      <alignment vertical="top" wrapText="1"/>
    </xf>
    <xf numFmtId="0" fontId="5" fillId="3" borderId="20" xfId="8" applyNumberFormat="1" applyFont="1" applyFill="1" applyBorder="1" applyAlignment="1">
      <alignment vertical="top" wrapText="1"/>
    </xf>
    <xf numFmtId="0" fontId="1" fillId="3" borderId="0" xfId="8" applyNumberFormat="1" applyFont="1" applyFill="1" applyAlignment="1">
      <alignment horizontal="center" vertical="center" wrapText="1"/>
    </xf>
    <xf numFmtId="9" fontId="1" fillId="3" borderId="0" xfId="8" applyNumberFormat="1" applyFont="1" applyFill="1" applyAlignment="1">
      <alignment horizontal="center" vertical="center" wrapText="1"/>
    </xf>
    <xf numFmtId="0" fontId="1" fillId="9" borderId="0" xfId="8" applyNumberFormat="1" applyFont="1" applyFill="1" applyAlignment="1">
      <alignment vertical="top"/>
    </xf>
    <xf numFmtId="0" fontId="11" fillId="9" borderId="0" xfId="8" applyNumberFormat="1" applyFont="1" applyFill="1" applyAlignment="1">
      <alignment vertical="top"/>
    </xf>
    <xf numFmtId="164" fontId="1" fillId="9" borderId="0" xfId="8" applyFont="1" applyFill="1"/>
    <xf numFmtId="0" fontId="1" fillId="9" borderId="0" xfId="0" applyFont="1" applyFill="1" applyAlignment="1">
      <alignment vertical="top"/>
    </xf>
    <xf numFmtId="164" fontId="5" fillId="3" borderId="0" xfId="8" applyFont="1" applyFill="1" applyAlignment="1">
      <alignment horizontal="right" wrapText="1"/>
    </xf>
    <xf numFmtId="0" fontId="11" fillId="3" borderId="0" xfId="8" applyNumberFormat="1" applyFont="1" applyFill="1" applyAlignment="1">
      <alignment vertical="top"/>
    </xf>
    <xf numFmtId="164" fontId="1" fillId="3" borderId="0" xfId="8" applyFont="1" applyFill="1" applyAlignment="1">
      <alignment horizontal="right" wrapText="1"/>
    </xf>
    <xf numFmtId="0" fontId="1" fillId="0" borderId="0" xfId="0" applyFont="1"/>
    <xf numFmtId="0" fontId="5" fillId="3" borderId="10" xfId="0" applyFont="1" applyFill="1" applyBorder="1" applyAlignment="1">
      <alignment vertical="top" wrapText="1"/>
    </xf>
    <xf numFmtId="0" fontId="5" fillId="3" borderId="10" xfId="0" applyFont="1" applyFill="1" applyBorder="1" applyAlignment="1">
      <alignment horizontal="center" vertical="top" wrapText="1"/>
    </xf>
    <xf numFmtId="0" fontId="1" fillId="0" borderId="10" xfId="0" applyFont="1" applyBorder="1" applyAlignment="1">
      <alignment vertical="top"/>
    </xf>
    <xf numFmtId="0" fontId="1" fillId="8" borderId="4" xfId="0" applyFont="1" applyFill="1" applyBorder="1" applyAlignment="1" applyProtection="1">
      <alignment vertical="top"/>
      <protection locked="0"/>
    </xf>
    <xf numFmtId="0" fontId="1" fillId="0" borderId="9" xfId="0" applyFont="1" applyBorder="1" applyAlignment="1">
      <alignment vertical="top"/>
    </xf>
    <xf numFmtId="0" fontId="1" fillId="0" borderId="5" xfId="0" applyFont="1" applyBorder="1" applyAlignment="1">
      <alignment vertical="top"/>
    </xf>
    <xf numFmtId="167" fontId="1" fillId="5" borderId="14" xfId="2" applyNumberFormat="1" applyFont="1" applyFill="1" applyBorder="1" applyAlignment="1" applyProtection="1">
      <alignment horizontal="center" vertical="center" wrapText="1"/>
    </xf>
    <xf numFmtId="1" fontId="11" fillId="3" borderId="0" xfId="0" applyNumberFormat="1" applyFont="1" applyFill="1" applyAlignment="1">
      <alignment horizontal="right" vertical="center" wrapText="1"/>
    </xf>
    <xf numFmtId="164" fontId="18" fillId="3" borderId="0" xfId="8" applyFont="1" applyFill="1"/>
    <xf numFmtId="0" fontId="1" fillId="3" borderId="1" xfId="18" applyNumberFormat="1" applyFont="1" applyFill="1" applyBorder="1" applyAlignment="1">
      <alignment vertical="top"/>
    </xf>
    <xf numFmtId="0" fontId="1" fillId="3" borderId="0" xfId="18" applyNumberFormat="1" applyFont="1" applyFill="1" applyAlignment="1">
      <alignment vertical="top"/>
    </xf>
    <xf numFmtId="0" fontId="12" fillId="3" borderId="0" xfId="18" applyNumberFormat="1" applyFont="1" applyFill="1" applyAlignment="1">
      <alignment vertical="top"/>
    </xf>
    <xf numFmtId="164" fontId="1" fillId="3" borderId="0" xfId="18" applyFont="1" applyFill="1"/>
    <xf numFmtId="0" fontId="5" fillId="3" borderId="17" xfId="18" applyNumberFormat="1" applyFont="1" applyFill="1" applyBorder="1" applyAlignment="1">
      <alignment vertical="top" wrapText="1"/>
    </xf>
    <xf numFmtId="0" fontId="1" fillId="3" borderId="18" xfId="18" applyNumberFormat="1" applyFont="1" applyFill="1" applyBorder="1"/>
    <xf numFmtId="0" fontId="1" fillId="3" borderId="22" xfId="18" applyNumberFormat="1" applyFont="1" applyFill="1" applyBorder="1" applyAlignment="1">
      <alignment vertical="top" wrapText="1"/>
    </xf>
    <xf numFmtId="0" fontId="1" fillId="3" borderId="18" xfId="18" applyNumberFormat="1" applyFont="1" applyFill="1" applyBorder="1" applyAlignment="1">
      <alignment vertical="top"/>
    </xf>
    <xf numFmtId="0" fontId="1" fillId="3" borderId="19" xfId="18" applyNumberFormat="1" applyFont="1" applyFill="1" applyBorder="1" applyAlignment="1">
      <alignment vertical="top"/>
    </xf>
    <xf numFmtId="167" fontId="1" fillId="5" borderId="13" xfId="18" applyNumberFormat="1" applyFont="1" applyFill="1" applyBorder="1" applyAlignment="1">
      <alignment horizontal="center" vertical="center" wrapText="1"/>
    </xf>
    <xf numFmtId="0" fontId="1" fillId="6" borderId="21" xfId="18" applyNumberFormat="1" applyFont="1" applyFill="1" applyBorder="1" applyAlignment="1" applyProtection="1">
      <alignment vertical="top"/>
      <protection locked="0"/>
    </xf>
    <xf numFmtId="0" fontId="1" fillId="0" borderId="17" xfId="8" applyNumberFormat="1" applyFont="1" applyBorder="1" applyAlignment="1">
      <alignment vertical="top"/>
    </xf>
    <xf numFmtId="0" fontId="1" fillId="0" borderId="18" xfId="8" applyNumberFormat="1" applyFont="1" applyBorder="1" applyAlignment="1">
      <alignment vertical="top"/>
    </xf>
    <xf numFmtId="0" fontId="1" fillId="0" borderId="18" xfId="8" applyNumberFormat="1" applyFont="1" applyBorder="1" applyAlignment="1">
      <alignment vertical="top" wrapText="1"/>
    </xf>
    <xf numFmtId="0" fontId="1" fillId="0" borderId="19" xfId="8" applyNumberFormat="1" applyFont="1" applyBorder="1" applyAlignment="1">
      <alignment vertical="top"/>
    </xf>
    <xf numFmtId="0" fontId="1" fillId="3" borderId="0" xfId="0" applyFont="1" applyFill="1" applyAlignment="1">
      <alignment horizontal="right"/>
    </xf>
    <xf numFmtId="20" fontId="1" fillId="3" borderId="0" xfId="0" applyNumberFormat="1" applyFont="1" applyFill="1" applyAlignment="1">
      <alignment horizontal="right" vertical="top"/>
    </xf>
    <xf numFmtId="0" fontId="1" fillId="4" borderId="5" xfId="0" applyFont="1" applyFill="1" applyBorder="1" applyAlignment="1" applyProtection="1">
      <alignment vertical="top" wrapText="1"/>
      <protection locked="0"/>
    </xf>
    <xf numFmtId="167" fontId="1" fillId="5" borderId="6" xfId="8" applyNumberFormat="1" applyFont="1" applyFill="1" applyBorder="1" applyAlignment="1">
      <alignment horizontal="center" vertical="top" wrapText="1"/>
    </xf>
    <xf numFmtId="0" fontId="12" fillId="2" borderId="0" xfId="11" applyNumberFormat="1" applyFont="1" applyFill="1" applyAlignment="1">
      <alignment horizontal="right" vertical="top"/>
    </xf>
    <xf numFmtId="0" fontId="12" fillId="2" borderId="0" xfId="8" applyNumberFormat="1" applyFont="1" applyFill="1" applyAlignment="1">
      <alignment horizontal="right" vertical="top"/>
    </xf>
    <xf numFmtId="0" fontId="1" fillId="9" borderId="0" xfId="8" applyNumberFormat="1" applyFont="1" applyFill="1" applyAlignment="1">
      <alignment horizontal="right"/>
    </xf>
    <xf numFmtId="0" fontId="5" fillId="3" borderId="20" xfId="18" applyNumberFormat="1" applyFont="1" applyFill="1" applyBorder="1" applyAlignment="1">
      <alignment vertical="top"/>
    </xf>
    <xf numFmtId="0" fontId="1" fillId="3" borderId="0" xfId="0" applyFont="1" applyFill="1" applyAlignment="1">
      <alignment horizontal="center" vertical="center"/>
    </xf>
    <xf numFmtId="0" fontId="1" fillId="3"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center" vertical="center"/>
    </xf>
    <xf numFmtId="1" fontId="5" fillId="3" borderId="11" xfId="0" applyNumberFormat="1" applyFont="1" applyFill="1" applyBorder="1" applyAlignment="1">
      <alignment horizontal="right" vertical="top" wrapText="1"/>
    </xf>
    <xf numFmtId="14" fontId="1" fillId="5" borderId="6" xfId="8" applyNumberFormat="1" applyFont="1" applyFill="1" applyBorder="1" applyAlignment="1">
      <alignment horizontal="center" vertical="top" wrapText="1"/>
    </xf>
    <xf numFmtId="0" fontId="1" fillId="3" borderId="2" xfId="18" applyNumberFormat="1" applyFont="1" applyFill="1" applyBorder="1" applyAlignment="1">
      <alignment horizontal="right" vertical="top" wrapText="1"/>
    </xf>
    <xf numFmtId="0" fontId="4" fillId="3" borderId="0" xfId="18" applyNumberFormat="1" applyFont="1" applyFill="1" applyAlignment="1">
      <alignment vertical="top" wrapText="1"/>
    </xf>
    <xf numFmtId="164" fontId="21" fillId="9" borderId="0" xfId="8" applyFont="1" applyFill="1" applyAlignment="1">
      <alignment horizontal="right" wrapText="1"/>
    </xf>
    <xf numFmtId="3" fontId="1" fillId="3" borderId="0" xfId="26" applyNumberFormat="1" applyFont="1" applyFill="1" applyAlignment="1">
      <alignment horizontal="right" vertical="top"/>
    </xf>
    <xf numFmtId="3" fontId="1" fillId="3" borderId="0" xfId="26" applyNumberFormat="1" applyFont="1" applyFill="1" applyAlignment="1">
      <alignment vertical="top"/>
    </xf>
    <xf numFmtId="0" fontId="4" fillId="3" borderId="0" xfId="0" applyFont="1" applyFill="1"/>
    <xf numFmtId="0" fontId="1" fillId="0" borderId="1" xfId="0" applyFont="1" applyBorder="1" applyAlignment="1">
      <alignment vertical="top" wrapText="1"/>
    </xf>
    <xf numFmtId="0" fontId="1" fillId="0" borderId="1" xfId="0" applyFont="1" applyBorder="1" applyAlignment="1">
      <alignment vertical="top"/>
    </xf>
    <xf numFmtId="0" fontId="4" fillId="3" borderId="0" xfId="0" applyFont="1" applyFill="1" applyAlignment="1">
      <alignment horizontal="right" vertical="top" wrapText="1"/>
    </xf>
    <xf numFmtId="0" fontId="4" fillId="3" borderId="0" xfId="0" applyFont="1" applyFill="1" applyAlignment="1">
      <alignment horizontal="right" readingOrder="2"/>
    </xf>
    <xf numFmtId="0" fontId="1" fillId="3" borderId="0" xfId="0" applyFont="1" applyFill="1" applyAlignment="1">
      <alignment horizontal="center"/>
    </xf>
    <xf numFmtId="0" fontId="5" fillId="3" borderId="3" xfId="0" applyFont="1" applyFill="1" applyBorder="1" applyAlignment="1">
      <alignment horizontal="center" vertical="top"/>
    </xf>
    <xf numFmtId="166"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lignment vertical="top"/>
    </xf>
    <xf numFmtId="168" fontId="1" fillId="8" borderId="4" xfId="0" applyNumberFormat="1" applyFont="1" applyFill="1" applyBorder="1" applyAlignment="1" applyProtection="1">
      <alignment vertical="top"/>
      <protection locked="0"/>
    </xf>
    <xf numFmtId="0" fontId="5" fillId="3" borderId="1" xfId="0" applyFont="1" applyFill="1" applyBorder="1" applyAlignment="1">
      <alignment vertical="top"/>
    </xf>
    <xf numFmtId="0" fontId="5" fillId="3" borderId="1" xfId="0" applyFont="1" applyFill="1" applyBorder="1"/>
    <xf numFmtId="0" fontId="5" fillId="3" borderId="1" xfId="0" applyFont="1" applyFill="1" applyBorder="1" applyAlignment="1">
      <alignment horizontal="center" wrapText="1" readingOrder="2"/>
    </xf>
    <xf numFmtId="0" fontId="5" fillId="3" borderId="1" xfId="0" applyFont="1" applyFill="1" applyBorder="1" applyAlignment="1">
      <alignment horizontal="center" readingOrder="2"/>
    </xf>
    <xf numFmtId="169" fontId="1" fillId="3" borderId="0" xfId="0" applyNumberFormat="1" applyFont="1" applyFill="1"/>
    <xf numFmtId="10" fontId="1" fillId="5" borderId="24" xfId="17" applyNumberFormat="1" applyFont="1" applyFill="1" applyBorder="1" applyAlignment="1" applyProtection="1">
      <alignment horizontal="center" vertical="center" wrapText="1"/>
    </xf>
    <xf numFmtId="165" fontId="1" fillId="5" borderId="8" xfId="17" applyNumberFormat="1" applyFont="1" applyFill="1" applyBorder="1" applyAlignment="1" applyProtection="1">
      <alignment horizontal="center" vertical="center" wrapText="1"/>
    </xf>
    <xf numFmtId="168" fontId="1" fillId="5" borderId="8" xfId="0" applyNumberFormat="1" applyFont="1" applyFill="1" applyBorder="1" applyAlignment="1">
      <alignment horizontal="center" vertical="center" wrapText="1"/>
    </xf>
    <xf numFmtId="0" fontId="20" fillId="9" borderId="0" xfId="8" applyNumberFormat="1" applyFont="1" applyFill="1" applyAlignment="1">
      <alignment horizontal="right"/>
    </xf>
    <xf numFmtId="0" fontId="20" fillId="3" borderId="0" xfId="8" applyNumberFormat="1" applyFont="1" applyFill="1" applyAlignment="1">
      <alignment horizontal="right" vertical="top"/>
    </xf>
    <xf numFmtId="167" fontId="1" fillId="5" borderId="23" xfId="18" applyNumberFormat="1" applyFont="1" applyFill="1" applyBorder="1" applyAlignment="1">
      <alignment horizontal="center" vertical="center" wrapText="1"/>
    </xf>
    <xf numFmtId="10" fontId="1" fillId="5" borderId="13" xfId="18" applyNumberFormat="1" applyFont="1" applyFill="1" applyBorder="1" applyAlignment="1">
      <alignment horizontal="center" vertical="center"/>
    </xf>
    <xf numFmtId="0" fontId="4" fillId="0" borderId="0" xfId="8" applyNumberFormat="1" applyFont="1" applyAlignment="1">
      <alignment vertical="top" wrapText="1"/>
    </xf>
    <xf numFmtId="0" fontId="1" fillId="7" borderId="12" xfId="0" applyFont="1" applyFill="1" applyBorder="1"/>
    <xf numFmtId="0" fontId="5" fillId="7" borderId="12" xfId="0" applyFont="1" applyFill="1" applyBorder="1"/>
    <xf numFmtId="0" fontId="19" fillId="0" borderId="0" xfId="0" applyFont="1" applyAlignment="1">
      <alignment horizontal="right" vertical="center" readingOrder="2"/>
    </xf>
    <xf numFmtId="0" fontId="1" fillId="0" borderId="0" xfId="0" applyFont="1" applyAlignment="1">
      <alignment horizontal="right" vertical="center" readingOrder="2"/>
    </xf>
    <xf numFmtId="0" fontId="5" fillId="3" borderId="4" xfId="0" applyFont="1" applyFill="1" applyBorder="1" applyAlignment="1">
      <alignment horizontal="center" vertical="top" wrapText="1"/>
    </xf>
    <xf numFmtId="0" fontId="22" fillId="0" borderId="0" xfId="0" applyFont="1"/>
    <xf numFmtId="0" fontId="16" fillId="7" borderId="12" xfId="0" applyFont="1" applyFill="1" applyBorder="1" applyAlignment="1">
      <alignment horizontal="center"/>
    </xf>
    <xf numFmtId="0" fontId="5" fillId="0" borderId="4" xfId="0" applyFont="1" applyBorder="1"/>
    <xf numFmtId="0" fontId="1" fillId="0" borderId="4" xfId="0" applyFont="1" applyBorder="1"/>
    <xf numFmtId="0" fontId="24" fillId="3" borderId="0" xfId="0" applyFont="1" applyFill="1" applyAlignment="1">
      <alignment vertical="top"/>
    </xf>
    <xf numFmtId="0" fontId="25" fillId="3" borderId="0" xfId="0" applyFont="1" applyFill="1" applyAlignment="1">
      <alignment vertical="top"/>
    </xf>
    <xf numFmtId="0" fontId="25" fillId="0" borderId="0" xfId="0" applyFont="1" applyAlignment="1">
      <alignment vertical="top"/>
    </xf>
    <xf numFmtId="0" fontId="25" fillId="0" borderId="0" xfId="0" applyFont="1"/>
    <xf numFmtId="0" fontId="29" fillId="3" borderId="0" xfId="0" applyFont="1" applyFill="1" applyAlignment="1">
      <alignment vertical="top"/>
    </xf>
    <xf numFmtId="0" fontId="29" fillId="3" borderId="0" xfId="0" applyFont="1" applyFill="1" applyAlignment="1">
      <alignment horizontal="right" vertical="top"/>
    </xf>
    <xf numFmtId="0" fontId="25" fillId="3" borderId="0" xfId="0" applyFont="1" applyFill="1" applyAlignment="1">
      <alignment horizontal="right" vertical="top"/>
    </xf>
    <xf numFmtId="0" fontId="25" fillId="4" borderId="0" xfId="0" applyFont="1" applyFill="1" applyAlignment="1">
      <alignment vertical="top"/>
    </xf>
    <xf numFmtId="0" fontId="25" fillId="3" borderId="0" xfId="0" applyFont="1" applyFill="1" applyAlignment="1">
      <alignment horizontal="right" vertical="top" wrapText="1"/>
    </xf>
    <xf numFmtId="3" fontId="24" fillId="3" borderId="0" xfId="0" applyNumberFormat="1" applyFont="1" applyFill="1" applyAlignment="1">
      <alignment vertical="top"/>
    </xf>
    <xf numFmtId="3" fontId="24" fillId="3" borderId="0" xfId="0" applyNumberFormat="1" applyFont="1" applyFill="1" applyAlignment="1">
      <alignment horizontal="right" vertical="top" wrapText="1"/>
    </xf>
    <xf numFmtId="3" fontId="25" fillId="3" borderId="0" xfId="0" applyNumberFormat="1" applyFont="1" applyFill="1" applyAlignment="1">
      <alignment vertical="top"/>
    </xf>
    <xf numFmtId="3" fontId="25" fillId="3" borderId="0" xfId="0" applyNumberFormat="1" applyFont="1" applyFill="1" applyAlignment="1">
      <alignment horizontal="right" vertical="top" wrapText="1"/>
    </xf>
    <xf numFmtId="0" fontId="28" fillId="3" borderId="0" xfId="0" applyFont="1" applyFill="1" applyAlignment="1">
      <alignment vertical="top" wrapText="1"/>
    </xf>
    <xf numFmtId="0" fontId="25" fillId="3" borderId="0" xfId="0" applyFont="1" applyFill="1" applyAlignment="1">
      <alignment horizontal="center"/>
    </xf>
    <xf numFmtId="0" fontId="25" fillId="3" borderId="0" xfId="0" applyFont="1" applyFill="1" applyAlignment="1">
      <alignment vertical="top" wrapText="1"/>
    </xf>
    <xf numFmtId="3" fontId="25" fillId="3" borderId="0" xfId="0" applyNumberFormat="1" applyFont="1" applyFill="1" applyAlignment="1">
      <alignment horizontal="center" vertical="top"/>
    </xf>
    <xf numFmtId="3" fontId="25" fillId="3" borderId="0" xfId="0" applyNumberFormat="1" applyFont="1" applyFill="1" applyAlignment="1">
      <alignment horizontal="right" vertical="top"/>
    </xf>
    <xf numFmtId="3" fontId="24" fillId="3" borderId="0" xfId="0" applyNumberFormat="1" applyFont="1" applyFill="1" applyAlignment="1">
      <alignment horizontal="right" vertical="top"/>
    </xf>
    <xf numFmtId="0" fontId="25" fillId="0" borderId="0" xfId="0" applyFont="1" applyAlignment="1">
      <alignment horizontal="right" vertical="top"/>
    </xf>
    <xf numFmtId="0" fontId="30" fillId="3" borderId="0" xfId="0" applyFont="1" applyFill="1" applyAlignment="1">
      <alignment vertical="center"/>
    </xf>
    <xf numFmtId="0" fontId="25" fillId="3" borderId="0" xfId="0" applyFont="1" applyFill="1" applyAlignment="1">
      <alignment vertical="center"/>
    </xf>
    <xf numFmtId="0" fontId="29" fillId="3" borderId="0" xfId="0" applyFont="1" applyFill="1" applyAlignment="1">
      <alignment vertical="center"/>
    </xf>
    <xf numFmtId="0" fontId="25" fillId="3" borderId="0" xfId="0" applyFont="1" applyFill="1" applyAlignment="1">
      <alignment horizontal="right" vertical="center"/>
    </xf>
    <xf numFmtId="0" fontId="27" fillId="3" borderId="28" xfId="0" applyFont="1" applyFill="1" applyBorder="1" applyAlignment="1">
      <alignment horizontal="right" readingOrder="2"/>
    </xf>
    <xf numFmtId="0" fontId="25" fillId="3" borderId="29" xfId="0" applyFont="1" applyFill="1" applyBorder="1" applyAlignment="1">
      <alignment vertical="top"/>
    </xf>
    <xf numFmtId="0" fontId="37" fillId="3" borderId="28" xfId="0" applyFont="1" applyFill="1" applyBorder="1" applyAlignment="1">
      <alignment horizontal="right" vertical="center" readingOrder="2"/>
    </xf>
    <xf numFmtId="0" fontId="36" fillId="3" borderId="0" xfId="0" applyFont="1" applyFill="1" applyAlignment="1">
      <alignment vertical="center"/>
    </xf>
    <xf numFmtId="0" fontId="30" fillId="3" borderId="29" xfId="0" applyFont="1" applyFill="1" applyBorder="1" applyAlignment="1">
      <alignment vertical="center"/>
    </xf>
    <xf numFmtId="0" fontId="28" fillId="3" borderId="28" xfId="0" applyFont="1" applyFill="1" applyBorder="1" applyAlignment="1">
      <alignment horizontal="right" readingOrder="2"/>
    </xf>
    <xf numFmtId="0" fontId="29" fillId="3" borderId="28" xfId="0" applyFont="1" applyFill="1" applyBorder="1" applyAlignment="1">
      <alignment vertical="top"/>
    </xf>
    <xf numFmtId="0" fontId="29" fillId="3" borderId="29" xfId="0" applyFont="1" applyFill="1" applyBorder="1" applyAlignment="1">
      <alignment vertical="top"/>
    </xf>
    <xf numFmtId="0" fontId="25" fillId="3" borderId="28" xfId="0" applyFont="1" applyFill="1" applyBorder="1" applyAlignment="1">
      <alignment horizontal="center" vertical="center"/>
    </xf>
    <xf numFmtId="0" fontId="25" fillId="3" borderId="29" xfId="0" applyFont="1" applyFill="1" applyBorder="1" applyAlignment="1">
      <alignment vertical="center"/>
    </xf>
    <xf numFmtId="0" fontId="29" fillId="3" borderId="29" xfId="0" applyFont="1" applyFill="1" applyBorder="1" applyAlignment="1">
      <alignment vertical="center"/>
    </xf>
    <xf numFmtId="0" fontId="25" fillId="3" borderId="28" xfId="0" applyFont="1" applyFill="1" applyBorder="1" applyAlignment="1">
      <alignment horizontal="center" vertical="top"/>
    </xf>
    <xf numFmtId="3" fontId="25" fillId="3" borderId="30" xfId="0" applyNumberFormat="1" applyFont="1" applyFill="1" applyBorder="1" applyAlignment="1">
      <alignment vertical="top"/>
    </xf>
    <xf numFmtId="0" fontId="25" fillId="3" borderId="31" xfId="0" applyFont="1" applyFill="1" applyBorder="1" applyAlignment="1">
      <alignment vertical="top"/>
    </xf>
    <xf numFmtId="3" fontId="25" fillId="3" borderId="32" xfId="0" applyNumberFormat="1" applyFont="1" applyFill="1" applyBorder="1" applyAlignment="1">
      <alignment vertical="top"/>
    </xf>
    <xf numFmtId="0" fontId="38" fillId="3" borderId="0" xfId="0" applyFont="1" applyFill="1" applyAlignment="1">
      <alignment vertical="center"/>
    </xf>
    <xf numFmtId="0" fontId="26" fillId="3" borderId="0" xfId="0" applyFont="1" applyFill="1" applyAlignment="1">
      <alignment vertical="center"/>
    </xf>
    <xf numFmtId="0" fontId="25" fillId="3" borderId="28" xfId="0" applyFont="1" applyFill="1" applyBorder="1" applyAlignment="1">
      <alignment horizontal="right" vertical="top"/>
    </xf>
    <xf numFmtId="3" fontId="25" fillId="3" borderId="29" xfId="0" applyNumberFormat="1" applyFont="1" applyFill="1" applyBorder="1" applyAlignment="1">
      <alignment horizontal="right" vertical="top"/>
    </xf>
    <xf numFmtId="0" fontId="30" fillId="3" borderId="0" xfId="0" applyFont="1" applyFill="1" applyAlignment="1">
      <alignment horizontal="right" vertical="center" readingOrder="2"/>
    </xf>
    <xf numFmtId="0" fontId="39" fillId="3" borderId="0" xfId="0" applyFont="1" applyFill="1" applyAlignment="1">
      <alignment horizontal="right" vertical="center" readingOrder="2"/>
    </xf>
    <xf numFmtId="0" fontId="25" fillId="0" borderId="33" xfId="0" applyFont="1" applyBorder="1" applyAlignment="1">
      <alignment vertical="center"/>
    </xf>
    <xf numFmtId="0" fontId="25" fillId="0" borderId="33" xfId="0" applyFont="1" applyBorder="1" applyAlignment="1">
      <alignment vertical="center" wrapText="1"/>
    </xf>
    <xf numFmtId="49" fontId="25" fillId="3" borderId="0" xfId="0" applyNumberFormat="1" applyFont="1" applyFill="1" applyAlignment="1">
      <alignment vertical="top"/>
    </xf>
    <xf numFmtId="49" fontId="25" fillId="3" borderId="0" xfId="0" applyNumberFormat="1" applyFont="1" applyFill="1" applyAlignment="1">
      <alignment horizontal="right" vertical="top"/>
    </xf>
    <xf numFmtId="49" fontId="25" fillId="3" borderId="0" xfId="0" applyNumberFormat="1" applyFont="1" applyFill="1" applyAlignment="1">
      <alignment horizontal="right"/>
    </xf>
    <xf numFmtId="49" fontId="25" fillId="3" borderId="0" xfId="0" applyNumberFormat="1" applyFont="1" applyFill="1"/>
    <xf numFmtId="49" fontId="25" fillId="3" borderId="0" xfId="0" applyNumberFormat="1" applyFont="1" applyFill="1" applyAlignment="1">
      <alignment vertical="center"/>
    </xf>
    <xf numFmtId="49" fontId="25" fillId="3" borderId="0" xfId="0" applyNumberFormat="1" applyFont="1" applyFill="1" applyAlignment="1">
      <alignment horizontal="right" vertical="center"/>
    </xf>
    <xf numFmtId="49" fontId="41" fillId="3" borderId="0" xfId="0" applyNumberFormat="1" applyFont="1" applyFill="1" applyAlignment="1">
      <alignment horizontal="right" vertical="top"/>
    </xf>
    <xf numFmtId="49" fontId="25" fillId="0" borderId="0" xfId="0" applyNumberFormat="1" applyFont="1" applyAlignment="1">
      <alignment vertical="top"/>
    </xf>
    <xf numFmtId="49" fontId="25" fillId="3" borderId="0" xfId="0" applyNumberFormat="1" applyFont="1" applyFill="1" applyAlignment="1">
      <alignment horizontal="center"/>
    </xf>
    <xf numFmtId="49" fontId="25" fillId="3" borderId="0" xfId="0" applyNumberFormat="1" applyFont="1" applyFill="1" applyAlignment="1">
      <alignment vertical="top" wrapText="1"/>
    </xf>
    <xf numFmtId="49" fontId="26" fillId="3" borderId="0" xfId="0" applyNumberFormat="1" applyFont="1" applyFill="1" applyAlignment="1">
      <alignment horizontal="right" vertical="top" wrapText="1"/>
    </xf>
    <xf numFmtId="10" fontId="25" fillId="3" borderId="0" xfId="0" applyNumberFormat="1" applyFont="1" applyFill="1" applyAlignment="1" applyProtection="1">
      <alignment horizontal="center" vertical="center"/>
      <protection locked="0"/>
    </xf>
    <xf numFmtId="49" fontId="25" fillId="3" borderId="0" xfId="0" applyNumberFormat="1" applyFont="1" applyFill="1" applyAlignment="1">
      <alignment horizontal="right" vertical="top" wrapText="1"/>
    </xf>
    <xf numFmtId="49" fontId="29" fillId="3" borderId="0" xfId="0" applyNumberFormat="1" applyFont="1" applyFill="1" applyAlignment="1">
      <alignment vertical="top"/>
    </xf>
    <xf numFmtId="49" fontId="29" fillId="3" borderId="0" xfId="0" applyNumberFormat="1" applyFont="1" applyFill="1" applyAlignment="1">
      <alignment horizontal="right" vertical="top"/>
    </xf>
    <xf numFmtId="49" fontId="46" fillId="3" borderId="0" xfId="0" applyNumberFormat="1" applyFont="1" applyFill="1" applyAlignment="1">
      <alignment vertical="top"/>
    </xf>
    <xf numFmtId="0" fontId="46" fillId="3" borderId="0" xfId="0" applyFont="1" applyFill="1" applyAlignment="1">
      <alignment horizontal="right" vertical="top" readingOrder="2"/>
    </xf>
    <xf numFmtId="0" fontId="31" fillId="10" borderId="28" xfId="0" applyFont="1" applyFill="1" applyBorder="1" applyAlignment="1">
      <alignment horizontal="center" vertical="center" wrapText="1"/>
    </xf>
    <xf numFmtId="0" fontId="31" fillId="10" borderId="0" xfId="0" applyFont="1" applyFill="1" applyAlignment="1">
      <alignment horizontal="center" vertical="center"/>
    </xf>
    <xf numFmtId="0" fontId="31" fillId="10" borderId="29" xfId="0" applyFont="1" applyFill="1" applyBorder="1" applyAlignment="1">
      <alignment horizontal="center" vertical="center"/>
    </xf>
    <xf numFmtId="49" fontId="24" fillId="3" borderId="0" xfId="0" applyNumberFormat="1" applyFont="1" applyFill="1" applyAlignment="1">
      <alignment vertical="top"/>
    </xf>
    <xf numFmtId="0" fontId="26" fillId="3" borderId="0" xfId="0" applyFont="1" applyFill="1" applyAlignment="1">
      <alignment vertical="top" wrapText="1"/>
    </xf>
    <xf numFmtId="0" fontId="40" fillId="3" borderId="0" xfId="0" applyFont="1" applyFill="1" applyAlignment="1">
      <alignment vertical="center"/>
    </xf>
    <xf numFmtId="49" fontId="41" fillId="3" borderId="0" xfId="0" applyNumberFormat="1" applyFont="1" applyFill="1" applyAlignment="1">
      <alignment vertical="top"/>
    </xf>
    <xf numFmtId="49" fontId="25" fillId="0" borderId="0" xfId="0" applyNumberFormat="1" applyFont="1"/>
    <xf numFmtId="0" fontId="25" fillId="5" borderId="0" xfId="0" applyFont="1" applyFill="1" applyAlignment="1">
      <alignment vertical="top"/>
    </xf>
    <xf numFmtId="14" fontId="25" fillId="3" borderId="0" xfId="0" applyNumberFormat="1" applyFont="1" applyFill="1" applyAlignment="1">
      <alignment vertical="top"/>
    </xf>
    <xf numFmtId="0" fontId="28" fillId="3" borderId="0" xfId="0" applyFont="1" applyFill="1" applyAlignment="1">
      <alignment vertical="top"/>
    </xf>
    <xf numFmtId="0" fontId="25" fillId="3" borderId="0" xfId="0" applyFont="1" applyFill="1" applyAlignment="1">
      <alignment horizontal="center" vertical="top" wrapText="1"/>
    </xf>
    <xf numFmtId="0" fontId="25" fillId="3" borderId="0" xfId="8" applyNumberFormat="1" applyFont="1" applyFill="1" applyAlignment="1">
      <alignment vertical="top"/>
    </xf>
    <xf numFmtId="0" fontId="25" fillId="3" borderId="0" xfId="8" applyNumberFormat="1" applyFont="1" applyFill="1" applyAlignment="1">
      <alignment horizontal="right" vertical="top"/>
    </xf>
    <xf numFmtId="0" fontId="46" fillId="3" borderId="0" xfId="0" applyFont="1" applyFill="1" applyAlignment="1">
      <alignment vertical="top"/>
    </xf>
    <xf numFmtId="0" fontId="25" fillId="3" borderId="28" xfId="0" applyFont="1" applyFill="1" applyBorder="1" applyAlignment="1">
      <alignment vertical="top"/>
    </xf>
    <xf numFmtId="0" fontId="41" fillId="3" borderId="0" xfId="0" applyFont="1" applyFill="1" applyAlignment="1">
      <alignment vertical="top"/>
    </xf>
    <xf numFmtId="0" fontId="25" fillId="3" borderId="28" xfId="0" applyFont="1" applyFill="1" applyBorder="1"/>
    <xf numFmtId="49" fontId="25" fillId="3" borderId="34" xfId="0" applyNumberFormat="1" applyFont="1" applyFill="1" applyBorder="1" applyAlignment="1">
      <alignment horizontal="right"/>
    </xf>
    <xf numFmtId="49" fontId="25" fillId="3" borderId="34" xfId="0" applyNumberFormat="1" applyFont="1" applyFill="1" applyBorder="1" applyAlignment="1">
      <alignment horizontal="right" wrapText="1"/>
    </xf>
    <xf numFmtId="49" fontId="25" fillId="3" borderId="35" xfId="0" applyNumberFormat="1" applyFont="1" applyFill="1" applyBorder="1" applyAlignment="1">
      <alignment horizontal="right" vertical="center"/>
    </xf>
    <xf numFmtId="49" fontId="24" fillId="3" borderId="34" xfId="0" applyNumberFormat="1" applyFont="1" applyFill="1" applyBorder="1" applyAlignment="1">
      <alignment horizontal="right" vertical="center" wrapText="1"/>
    </xf>
    <xf numFmtId="49" fontId="24" fillId="3" borderId="34" xfId="0" applyNumberFormat="1" applyFont="1" applyFill="1" applyBorder="1" applyAlignment="1">
      <alignment vertical="center"/>
    </xf>
    <xf numFmtId="49" fontId="25" fillId="3" borderId="34" xfId="0" applyNumberFormat="1" applyFont="1" applyFill="1" applyBorder="1" applyAlignment="1">
      <alignment horizontal="right" vertical="top"/>
    </xf>
    <xf numFmtId="49" fontId="25" fillId="4" borderId="34" xfId="0" applyNumberFormat="1" applyFont="1" applyFill="1" applyBorder="1" applyAlignment="1" applyProtection="1">
      <alignment vertical="top"/>
      <protection locked="0"/>
    </xf>
    <xf numFmtId="49" fontId="25" fillId="3" borderId="34" xfId="0" applyNumberFormat="1" applyFont="1" applyFill="1" applyBorder="1" applyAlignment="1">
      <alignment horizontal="right" vertical="top" wrapText="1"/>
    </xf>
    <xf numFmtId="49" fontId="25" fillId="3" borderId="34" xfId="0" applyNumberFormat="1" applyFont="1" applyFill="1" applyBorder="1" applyAlignment="1">
      <alignment vertical="top"/>
    </xf>
    <xf numFmtId="49" fontId="25" fillId="3" borderId="34" xfId="0" applyNumberFormat="1" applyFont="1" applyFill="1" applyBorder="1" applyAlignment="1">
      <alignment horizontal="center"/>
    </xf>
    <xf numFmtId="49" fontId="25" fillId="3" borderId="36" xfId="0" applyNumberFormat="1" applyFont="1" applyFill="1" applyBorder="1" applyAlignment="1">
      <alignment horizontal="right" vertical="top" wrapText="1"/>
    </xf>
    <xf numFmtId="49" fontId="25" fillId="3" borderId="39" xfId="0" applyNumberFormat="1" applyFont="1" applyFill="1" applyBorder="1" applyAlignment="1">
      <alignment vertical="top"/>
    </xf>
    <xf numFmtId="49" fontId="25" fillId="3" borderId="37" xfId="0" applyNumberFormat="1" applyFont="1" applyFill="1" applyBorder="1" applyAlignment="1">
      <alignment vertical="top"/>
    </xf>
    <xf numFmtId="49" fontId="25" fillId="4" borderId="34" xfId="0" applyNumberFormat="1" applyFont="1" applyFill="1" applyBorder="1" applyAlignment="1" applyProtection="1">
      <alignment horizontal="center" vertical="top" wrapText="1"/>
      <protection locked="0"/>
    </xf>
    <xf numFmtId="49" fontId="25" fillId="4" borderId="34" xfId="0" applyNumberFormat="1" applyFont="1" applyFill="1" applyBorder="1" applyAlignment="1" applyProtection="1">
      <alignment horizontal="center" vertical="center" wrapText="1"/>
      <protection locked="0"/>
    </xf>
    <xf numFmtId="49" fontId="25" fillId="4" borderId="36" xfId="0" applyNumberFormat="1" applyFont="1" applyFill="1" applyBorder="1" applyAlignment="1" applyProtection="1">
      <alignment horizontal="center" vertical="center" wrapText="1"/>
      <protection locked="0"/>
    </xf>
    <xf numFmtId="2" fontId="25" fillId="3" borderId="0" xfId="0" applyNumberFormat="1" applyFont="1" applyFill="1" applyAlignment="1">
      <alignment vertical="top" wrapText="1"/>
    </xf>
    <xf numFmtId="49" fontId="25" fillId="3" borderId="34" xfId="0" applyNumberFormat="1" applyFont="1" applyFill="1" applyBorder="1" applyAlignment="1">
      <alignment horizontal="center" vertical="center" wrapText="1"/>
    </xf>
    <xf numFmtId="49" fontId="25" fillId="0" borderId="34" xfId="0" applyNumberFormat="1" applyFont="1" applyBorder="1" applyAlignment="1">
      <alignment horizontal="center" vertical="center"/>
    </xf>
    <xf numFmtId="49" fontId="25" fillId="3" borderId="40" xfId="0" applyNumberFormat="1" applyFont="1" applyFill="1" applyBorder="1" applyAlignment="1">
      <alignment horizontal="center" vertical="center" wrapText="1"/>
    </xf>
    <xf numFmtId="2" fontId="25" fillId="5" borderId="34" xfId="0" applyNumberFormat="1" applyFont="1" applyFill="1" applyBorder="1" applyAlignment="1">
      <alignment horizontal="center" vertical="top" wrapText="1"/>
    </xf>
    <xf numFmtId="166" fontId="25" fillId="5" borderId="34" xfId="2" applyNumberFormat="1" applyFont="1" applyFill="1" applyBorder="1" applyAlignment="1" applyProtection="1">
      <alignment horizontal="center" vertical="top"/>
    </xf>
    <xf numFmtId="49" fontId="25" fillId="4" borderId="40" xfId="0" applyNumberFormat="1" applyFont="1" applyFill="1" applyBorder="1" applyAlignment="1" applyProtection="1">
      <alignment horizontal="center" vertical="top" wrapText="1"/>
      <protection locked="0"/>
    </xf>
    <xf numFmtId="166" fontId="25" fillId="4" borderId="34" xfId="2" applyNumberFormat="1" applyFont="1" applyFill="1" applyBorder="1" applyAlignment="1" applyProtection="1">
      <alignment horizontal="center" vertical="top" wrapText="1"/>
      <protection locked="0"/>
    </xf>
    <xf numFmtId="10" fontId="25" fillId="4" borderId="34" xfId="0" applyNumberFormat="1" applyFont="1" applyFill="1" applyBorder="1" applyAlignment="1" applyProtection="1">
      <alignment horizontal="center" vertical="center"/>
      <protection locked="0"/>
    </xf>
    <xf numFmtId="166" fontId="25" fillId="3" borderId="0" xfId="2" applyNumberFormat="1" applyFont="1" applyFill="1" applyBorder="1" applyAlignment="1" applyProtection="1">
      <alignment vertical="center"/>
    </xf>
    <xf numFmtId="0" fontId="27" fillId="3" borderId="0" xfId="0" applyFont="1" applyFill="1" applyAlignment="1">
      <alignment horizontal="right" readingOrder="2"/>
    </xf>
    <xf numFmtId="0" fontId="25" fillId="3" borderId="28" xfId="0" applyFont="1" applyFill="1" applyBorder="1" applyAlignment="1">
      <alignment horizontal="left" vertical="top"/>
    </xf>
    <xf numFmtId="166" fontId="28" fillId="5" borderId="34" xfId="2" applyNumberFormat="1" applyFont="1" applyFill="1" applyBorder="1" applyAlignment="1" applyProtection="1">
      <alignment horizontal="center" vertical="center" wrapText="1"/>
    </xf>
    <xf numFmtId="0" fontId="31" fillId="11" borderId="26" xfId="0" applyFont="1" applyFill="1" applyBorder="1" applyAlignment="1">
      <alignment vertical="top" wrapText="1"/>
    </xf>
    <xf numFmtId="49" fontId="24" fillId="3" borderId="4" xfId="0" applyNumberFormat="1" applyFont="1" applyFill="1" applyBorder="1" applyAlignment="1">
      <alignment vertical="top"/>
    </xf>
    <xf numFmtId="49" fontId="25" fillId="2" borderId="4" xfId="0" applyNumberFormat="1" applyFont="1" applyFill="1" applyBorder="1" applyAlignment="1">
      <alignment vertical="top"/>
    </xf>
    <xf numFmtId="49" fontId="24" fillId="3" borderId="4" xfId="0" applyNumberFormat="1" applyFont="1" applyFill="1" applyBorder="1"/>
    <xf numFmtId="0" fontId="24" fillId="3" borderId="41" xfId="0" applyFont="1" applyFill="1" applyBorder="1" applyAlignment="1">
      <alignment vertical="top" wrapText="1"/>
    </xf>
    <xf numFmtId="0" fontId="25" fillId="2" borderId="41" xfId="0" applyFont="1" applyFill="1" applyBorder="1"/>
    <xf numFmtId="0" fontId="24" fillId="2" borderId="41" xfId="0" applyFont="1" applyFill="1" applyBorder="1"/>
    <xf numFmtId="14" fontId="25" fillId="2" borderId="41" xfId="0" applyNumberFormat="1" applyFont="1" applyFill="1" applyBorder="1" applyAlignment="1">
      <alignment vertical="top"/>
    </xf>
    <xf numFmtId="0" fontId="25" fillId="11" borderId="26" xfId="0" applyFont="1" applyFill="1" applyBorder="1" applyAlignment="1">
      <alignment vertical="top"/>
    </xf>
    <xf numFmtId="0" fontId="25" fillId="11" borderId="27" xfId="0" applyFont="1" applyFill="1" applyBorder="1" applyAlignment="1">
      <alignment vertical="top"/>
    </xf>
    <xf numFmtId="0" fontId="23" fillId="0" borderId="33" xfId="0" applyFont="1" applyBorder="1" applyAlignment="1">
      <alignment horizontal="center" vertical="top"/>
    </xf>
    <xf numFmtId="0" fontId="23" fillId="0" borderId="33" xfId="0" applyFont="1" applyBorder="1" applyAlignment="1">
      <alignment horizontal="center" vertical="top" wrapText="1"/>
    </xf>
    <xf numFmtId="0" fontId="0" fillId="3" borderId="0" xfId="0" applyFill="1" applyAlignment="1">
      <alignment wrapText="1"/>
    </xf>
    <xf numFmtId="0" fontId="0" fillId="3" borderId="0" xfId="0" applyFill="1"/>
    <xf numFmtId="0" fontId="48" fillId="3" borderId="0" xfId="0" applyFont="1" applyFill="1"/>
    <xf numFmtId="0" fontId="24" fillId="3" borderId="41" xfId="0" applyFont="1" applyFill="1" applyBorder="1" applyAlignment="1">
      <alignment horizontal="center" vertical="center" wrapText="1"/>
    </xf>
    <xf numFmtId="49" fontId="25" fillId="3" borderId="0" xfId="0" applyNumberFormat="1" applyFont="1" applyFill="1" applyAlignment="1">
      <alignment horizontal="left" vertical="top"/>
    </xf>
    <xf numFmtId="49" fontId="24" fillId="3" borderId="41" xfId="0" applyNumberFormat="1" applyFont="1" applyFill="1" applyBorder="1" applyAlignment="1">
      <alignment vertical="top"/>
    </xf>
    <xf numFmtId="49" fontId="25" fillId="2" borderId="41" xfId="0" applyNumberFormat="1" applyFont="1" applyFill="1" applyBorder="1" applyAlignment="1">
      <alignment vertical="top"/>
    </xf>
    <xf numFmtId="49" fontId="25" fillId="4" borderId="2" xfId="0" applyNumberFormat="1" applyFont="1" applyFill="1" applyBorder="1" applyAlignment="1" applyProtection="1">
      <alignment horizontal="center" vertical="center" wrapText="1"/>
      <protection locked="0"/>
    </xf>
    <xf numFmtId="49" fontId="2" fillId="4" borderId="4" xfId="1" applyNumberFormat="1" applyFill="1" applyBorder="1" applyAlignment="1" applyProtection="1">
      <alignment horizontal="center" vertical="center" wrapText="1"/>
      <protection locked="0"/>
    </xf>
    <xf numFmtId="49" fontId="25" fillId="4" borderId="0" xfId="0" applyNumberFormat="1" applyFont="1" applyFill="1" applyAlignment="1">
      <alignment horizontal="right" vertical="center"/>
    </xf>
    <xf numFmtId="0" fontId="28" fillId="3" borderId="28" xfId="0" applyFont="1" applyFill="1" applyBorder="1" applyAlignment="1">
      <alignment horizontal="left" vertical="top" wrapText="1" readingOrder="2"/>
    </xf>
    <xf numFmtId="0" fontId="25" fillId="2" borderId="0" xfId="0" applyFont="1" applyFill="1"/>
    <xf numFmtId="0" fontId="24" fillId="3" borderId="41" xfId="0" applyFont="1" applyFill="1" applyBorder="1" applyAlignment="1">
      <alignment horizontal="right" vertical="center" wrapText="1"/>
    </xf>
    <xf numFmtId="0" fontId="5" fillId="0" borderId="33" xfId="0" applyFont="1" applyBorder="1"/>
    <xf numFmtId="0" fontId="1" fillId="0" borderId="33" xfId="0" applyFont="1" applyBorder="1"/>
    <xf numFmtId="0" fontId="28" fillId="3" borderId="28" xfId="0" applyFont="1" applyFill="1" applyBorder="1" applyAlignment="1">
      <alignment vertical="top" wrapText="1" readingOrder="2"/>
    </xf>
    <xf numFmtId="49" fontId="25" fillId="0" borderId="34" xfId="0" applyNumberFormat="1" applyFont="1" applyBorder="1" applyAlignment="1">
      <alignment horizontal="right" vertical="center" wrapText="1"/>
    </xf>
    <xf numFmtId="49" fontId="28" fillId="3" borderId="40" xfId="0" applyNumberFormat="1" applyFont="1" applyFill="1" applyBorder="1" applyAlignment="1">
      <alignment horizontal="center" vertical="center" wrapText="1" readingOrder="2"/>
    </xf>
    <xf numFmtId="166" fontId="28" fillId="3" borderId="34" xfId="2" applyNumberFormat="1" applyFont="1" applyFill="1" applyBorder="1" applyAlignment="1" applyProtection="1">
      <alignment horizontal="right" vertical="center" indent="1"/>
    </xf>
    <xf numFmtId="49" fontId="28" fillId="0" borderId="34" xfId="0" applyNumberFormat="1" applyFont="1" applyBorder="1" applyAlignment="1">
      <alignment horizontal="center" vertical="center"/>
    </xf>
    <xf numFmtId="49" fontId="25" fillId="4" borderId="4" xfId="0" applyNumberFormat="1" applyFont="1" applyFill="1" applyBorder="1" applyAlignment="1" applyProtection="1">
      <alignment horizontal="center" vertical="center" wrapText="1"/>
      <protection locked="0"/>
    </xf>
    <xf numFmtId="0" fontId="29" fillId="0" borderId="0" xfId="0" applyFont="1" applyAlignment="1">
      <alignment vertical="top"/>
    </xf>
    <xf numFmtId="0" fontId="25" fillId="3" borderId="28" xfId="0" applyFont="1" applyFill="1" applyBorder="1" applyAlignment="1">
      <alignment horizontal="left" vertical="center"/>
    </xf>
    <xf numFmtId="49" fontId="25" fillId="3" borderId="28" xfId="0" applyNumberFormat="1" applyFont="1" applyFill="1" applyBorder="1" applyAlignment="1">
      <alignment horizontal="left" vertical="top"/>
    </xf>
    <xf numFmtId="49" fontId="25" fillId="3" borderId="29" xfId="0" applyNumberFormat="1" applyFont="1" applyFill="1" applyBorder="1" applyAlignment="1">
      <alignment vertical="top"/>
    </xf>
    <xf numFmtId="0" fontId="25" fillId="5" borderId="0" xfId="0" applyFont="1" applyFill="1" applyAlignment="1">
      <alignment horizontal="right" vertical="center"/>
    </xf>
    <xf numFmtId="49" fontId="50" fillId="12" borderId="0" xfId="0" applyNumberFormat="1" applyFont="1" applyFill="1" applyAlignment="1">
      <alignment vertical="top"/>
    </xf>
    <xf numFmtId="49" fontId="29" fillId="3" borderId="28" xfId="0" applyNumberFormat="1" applyFont="1" applyFill="1" applyBorder="1" applyAlignment="1">
      <alignment horizontal="left" vertical="top"/>
    </xf>
    <xf numFmtId="49" fontId="29" fillId="3" borderId="29" xfId="0" applyNumberFormat="1" applyFont="1" applyFill="1" applyBorder="1" applyAlignment="1">
      <alignment vertical="top"/>
    </xf>
    <xf numFmtId="49" fontId="25" fillId="3" borderId="28" xfId="0" applyNumberFormat="1" applyFont="1" applyFill="1" applyBorder="1" applyAlignment="1">
      <alignment horizontal="left"/>
    </xf>
    <xf numFmtId="49" fontId="25" fillId="3" borderId="29" xfId="0" applyNumberFormat="1" applyFont="1" applyFill="1" applyBorder="1"/>
    <xf numFmtId="0" fontId="25" fillId="3" borderId="28" xfId="0" applyFont="1" applyFill="1" applyBorder="1" applyAlignment="1">
      <alignment horizontal="left"/>
    </xf>
    <xf numFmtId="0" fontId="25" fillId="0" borderId="28" xfId="0" applyFont="1" applyBorder="1" applyAlignment="1">
      <alignment horizontal="left"/>
    </xf>
    <xf numFmtId="49" fontId="25" fillId="3" borderId="29" xfId="0" applyNumberFormat="1" applyFont="1" applyFill="1" applyBorder="1" applyAlignment="1">
      <alignment vertical="center"/>
    </xf>
    <xf numFmtId="49" fontId="25" fillId="3" borderId="28" xfId="0" applyNumberFormat="1" applyFont="1" applyFill="1" applyBorder="1" applyAlignment="1">
      <alignment horizontal="left" vertical="top" wrapText="1"/>
    </xf>
    <xf numFmtId="49" fontId="25" fillId="3" borderId="29" xfId="0" applyNumberFormat="1" applyFont="1" applyFill="1" applyBorder="1" applyAlignment="1">
      <alignment vertical="top" wrapText="1"/>
    </xf>
    <xf numFmtId="49" fontId="25" fillId="3" borderId="30" xfId="0" applyNumberFormat="1" applyFont="1" applyFill="1" applyBorder="1" applyAlignment="1">
      <alignment horizontal="left" vertical="top"/>
    </xf>
    <xf numFmtId="49" fontId="25" fillId="3" borderId="31" xfId="0" applyNumberFormat="1" applyFont="1" applyFill="1" applyBorder="1" applyAlignment="1">
      <alignment vertical="top"/>
    </xf>
    <xf numFmtId="49" fontId="25" fillId="3" borderId="32" xfId="0" applyNumberFormat="1" applyFont="1" applyFill="1" applyBorder="1" applyAlignment="1">
      <alignment vertical="top"/>
    </xf>
    <xf numFmtId="49" fontId="25" fillId="3" borderId="4" xfId="0" applyNumberFormat="1" applyFont="1" applyFill="1" applyBorder="1" applyAlignment="1">
      <alignment horizontal="right" vertical="center" wrapText="1"/>
    </xf>
    <xf numFmtId="49" fontId="25" fillId="3" borderId="13" xfId="0" applyNumberFormat="1" applyFont="1" applyFill="1" applyBorder="1" applyAlignment="1">
      <alignment horizontal="right" vertical="center" wrapText="1"/>
    </xf>
    <xf numFmtId="0" fontId="25" fillId="3" borderId="0" xfId="0" applyFont="1" applyFill="1"/>
    <xf numFmtId="0" fontId="25" fillId="3" borderId="30" xfId="0" applyFont="1" applyFill="1" applyBorder="1" applyAlignment="1">
      <alignment vertical="top"/>
    </xf>
    <xf numFmtId="0" fontId="25" fillId="3" borderId="31" xfId="8" applyNumberFormat="1" applyFont="1" applyFill="1" applyBorder="1" applyAlignment="1">
      <alignment vertical="top"/>
    </xf>
    <xf numFmtId="0" fontId="25" fillId="3" borderId="32" xfId="0" applyFont="1" applyFill="1" applyBorder="1" applyAlignment="1">
      <alignment vertical="top"/>
    </xf>
    <xf numFmtId="43" fontId="28" fillId="5" borderId="4" xfId="2" applyFont="1" applyFill="1" applyBorder="1" applyAlignment="1" applyProtection="1">
      <alignment horizontal="center" vertical="center" wrapText="1"/>
    </xf>
    <xf numFmtId="43" fontId="28" fillId="5" borderId="13" xfId="2" applyFont="1" applyFill="1" applyBorder="1" applyAlignment="1" applyProtection="1">
      <alignment horizontal="center" vertical="center" wrapText="1"/>
    </xf>
    <xf numFmtId="0" fontId="31" fillId="3" borderId="28" xfId="0" applyFont="1" applyFill="1" applyBorder="1" applyAlignment="1">
      <alignment horizontal="left" vertical="top" wrapText="1"/>
    </xf>
    <xf numFmtId="0" fontId="31" fillId="3" borderId="0" xfId="0" applyFont="1" applyFill="1" applyAlignment="1">
      <alignment horizontal="center" vertical="top" wrapText="1"/>
    </xf>
    <xf numFmtId="0" fontId="31" fillId="3" borderId="29" xfId="0" applyFont="1" applyFill="1" applyBorder="1" applyAlignment="1">
      <alignment horizontal="center" vertical="top" wrapText="1"/>
    </xf>
    <xf numFmtId="0" fontId="24" fillId="3" borderId="28" xfId="0" applyFont="1" applyFill="1" applyBorder="1" applyAlignment="1">
      <alignment horizontal="left" vertical="top"/>
    </xf>
    <xf numFmtId="0" fontId="25" fillId="4" borderId="0" xfId="0" applyFont="1" applyFill="1" applyAlignment="1">
      <alignment horizontal="right" vertical="center"/>
    </xf>
    <xf numFmtId="0" fontId="25" fillId="3" borderId="0" xfId="0" applyFont="1" applyFill="1" applyAlignment="1">
      <alignment horizontal="center" vertical="top"/>
    </xf>
    <xf numFmtId="0" fontId="29" fillId="3" borderId="28" xfId="0" applyFont="1" applyFill="1" applyBorder="1" applyAlignment="1">
      <alignment horizontal="left" vertical="top"/>
    </xf>
    <xf numFmtId="0" fontId="46" fillId="0" borderId="0" xfId="0" applyFont="1" applyAlignment="1">
      <alignment vertical="top"/>
    </xf>
    <xf numFmtId="3" fontId="24" fillId="3" borderId="41" xfId="0" applyNumberFormat="1" applyFont="1" applyFill="1" applyBorder="1" applyAlignment="1">
      <alignment horizontal="right" vertical="top"/>
    </xf>
    <xf numFmtId="3" fontId="24" fillId="3" borderId="41" xfId="0" applyNumberFormat="1" applyFont="1" applyFill="1" applyBorder="1" applyAlignment="1">
      <alignment horizontal="right" vertical="top" wrapText="1"/>
    </xf>
    <xf numFmtId="3" fontId="25" fillId="3" borderId="41" xfId="0" applyNumberFormat="1" applyFont="1" applyFill="1" applyBorder="1" applyAlignment="1">
      <alignment horizontal="right" vertical="top"/>
    </xf>
    <xf numFmtId="43" fontId="25" fillId="5" borderId="41" xfId="2" applyFont="1" applyFill="1" applyBorder="1" applyAlignment="1" applyProtection="1">
      <alignment vertical="top"/>
    </xf>
    <xf numFmtId="3" fontId="25" fillId="3" borderId="29" xfId="0" applyNumberFormat="1" applyFont="1" applyFill="1" applyBorder="1" applyAlignment="1">
      <alignment horizontal="right" vertical="top" wrapText="1"/>
    </xf>
    <xf numFmtId="0" fontId="24" fillId="3" borderId="41" xfId="0" applyFont="1" applyFill="1" applyBorder="1" applyAlignment="1">
      <alignment horizontal="right" vertical="top"/>
    </xf>
    <xf numFmtId="0" fontId="25" fillId="2" borderId="41" xfId="0" applyFont="1" applyFill="1" applyBorder="1" applyAlignment="1">
      <alignment vertical="center"/>
    </xf>
    <xf numFmtId="0" fontId="24" fillId="3" borderId="0" xfId="0" applyFont="1" applyFill="1" applyAlignment="1">
      <alignment horizontal="right" vertical="top"/>
    </xf>
    <xf numFmtId="0" fontId="25" fillId="3" borderId="0" xfId="0" applyFont="1" applyFill="1" applyAlignment="1">
      <alignment horizontal="center" vertical="center"/>
    </xf>
    <xf numFmtId="0" fontId="25" fillId="2" borderId="0" xfId="0" applyFont="1" applyFill="1" applyAlignment="1">
      <alignment vertical="top"/>
    </xf>
    <xf numFmtId="0" fontId="25" fillId="2" borderId="29" xfId="0" applyFont="1" applyFill="1" applyBorder="1" applyAlignment="1">
      <alignment vertical="top"/>
    </xf>
    <xf numFmtId="0" fontId="25" fillId="2" borderId="0" xfId="0" applyFont="1" applyFill="1" applyAlignment="1">
      <alignment horizontal="right" vertical="top"/>
    </xf>
    <xf numFmtId="0" fontId="53" fillId="9" borderId="28" xfId="8" applyNumberFormat="1" applyFont="1" applyFill="1" applyBorder="1" applyAlignment="1">
      <alignment horizontal="left"/>
    </xf>
    <xf numFmtId="164" fontId="54" fillId="9" borderId="0" xfId="8" applyFont="1" applyFill="1"/>
    <xf numFmtId="0" fontId="25" fillId="9" borderId="0" xfId="8" applyNumberFormat="1" applyFont="1" applyFill="1" applyAlignment="1">
      <alignment vertical="top"/>
    </xf>
    <xf numFmtId="0" fontId="41" fillId="9" borderId="0" xfId="8" applyNumberFormat="1" applyFont="1" applyFill="1" applyAlignment="1">
      <alignment vertical="top"/>
    </xf>
    <xf numFmtId="164" fontId="25" fillId="9" borderId="0" xfId="8" applyFont="1" applyFill="1"/>
    <xf numFmtId="164" fontId="25" fillId="9" borderId="29" xfId="8" applyFont="1" applyFill="1" applyBorder="1"/>
    <xf numFmtId="0" fontId="25" fillId="9" borderId="0" xfId="0" applyFont="1" applyFill="1" applyAlignment="1">
      <alignment vertical="top"/>
    </xf>
    <xf numFmtId="0" fontId="25" fillId="4" borderId="1" xfId="8" applyNumberFormat="1" applyFont="1" applyFill="1" applyBorder="1" applyAlignment="1" applyProtection="1">
      <alignment vertical="top"/>
      <protection locked="0"/>
    </xf>
    <xf numFmtId="0" fontId="25" fillId="3" borderId="1" xfId="0" applyFont="1" applyFill="1" applyBorder="1" applyAlignment="1">
      <alignment horizontal="right" vertical="top" wrapText="1"/>
    </xf>
    <xf numFmtId="3" fontId="24" fillId="3" borderId="17" xfId="0" applyNumberFormat="1" applyFont="1" applyFill="1" applyBorder="1" applyAlignment="1">
      <alignment horizontal="right" vertical="top"/>
    </xf>
    <xf numFmtId="3" fontId="24" fillId="3" borderId="18" xfId="0" applyNumberFormat="1" applyFont="1" applyFill="1" applyBorder="1" applyAlignment="1">
      <alignment horizontal="right" vertical="top" wrapText="1"/>
    </xf>
    <xf numFmtId="3" fontId="24" fillId="3" borderId="19" xfId="0" applyNumberFormat="1" applyFont="1" applyFill="1" applyBorder="1" applyAlignment="1">
      <alignment horizontal="right" vertical="top" wrapText="1"/>
    </xf>
    <xf numFmtId="3" fontId="24" fillId="3" borderId="45" xfId="0" applyNumberFormat="1" applyFont="1" applyFill="1" applyBorder="1" applyAlignment="1">
      <alignment horizontal="right" vertical="top" wrapText="1"/>
    </xf>
    <xf numFmtId="3" fontId="25" fillId="3" borderId="5" xfId="0" applyNumberFormat="1" applyFont="1" applyFill="1" applyBorder="1" applyAlignment="1">
      <alignment horizontal="right" vertical="top" wrapText="1"/>
    </xf>
    <xf numFmtId="3" fontId="25" fillId="3" borderId="46" xfId="0" applyNumberFormat="1" applyFont="1" applyFill="1" applyBorder="1" applyAlignment="1">
      <alignment horizontal="right" vertical="top" wrapText="1"/>
    </xf>
    <xf numFmtId="3" fontId="25" fillId="3" borderId="45" xfId="0" applyNumberFormat="1" applyFont="1" applyFill="1" applyBorder="1" applyAlignment="1">
      <alignment horizontal="right" vertical="top"/>
    </xf>
    <xf numFmtId="43" fontId="25" fillId="5" borderId="4" xfId="2" applyFont="1" applyFill="1" applyBorder="1" applyAlignment="1" applyProtection="1">
      <alignment vertical="top"/>
    </xf>
    <xf numFmtId="43" fontId="25" fillId="5" borderId="47" xfId="2" applyFont="1" applyFill="1" applyBorder="1" applyAlignment="1" applyProtection="1">
      <alignment vertical="top"/>
    </xf>
    <xf numFmtId="3" fontId="24" fillId="3" borderId="20" xfId="0" applyNumberFormat="1" applyFont="1" applyFill="1" applyBorder="1" applyAlignment="1">
      <alignment horizontal="right" vertical="top"/>
    </xf>
    <xf numFmtId="43" fontId="25" fillId="5" borderId="13" xfId="2" applyFont="1" applyFill="1" applyBorder="1" applyAlignment="1" applyProtection="1">
      <alignment vertical="top"/>
    </xf>
    <xf numFmtId="43" fontId="25" fillId="5" borderId="21" xfId="2" applyFont="1" applyFill="1" applyBorder="1" applyAlignment="1" applyProtection="1">
      <alignment vertical="top"/>
    </xf>
    <xf numFmtId="3" fontId="24" fillId="3" borderId="48" xfId="0" applyNumberFormat="1" applyFont="1" applyFill="1" applyBorder="1" applyAlignment="1">
      <alignment horizontal="right" vertical="top"/>
    </xf>
    <xf numFmtId="3" fontId="24" fillId="3" borderId="18" xfId="0" applyNumberFormat="1" applyFont="1" applyFill="1" applyBorder="1" applyAlignment="1">
      <alignment horizontal="right" vertical="top"/>
    </xf>
    <xf numFmtId="3" fontId="24" fillId="3" borderId="19" xfId="0" applyNumberFormat="1" applyFont="1" applyFill="1" applyBorder="1" applyAlignment="1">
      <alignment horizontal="right" vertical="top"/>
    </xf>
    <xf numFmtId="0" fontId="25" fillId="3" borderId="12" xfId="0" applyFont="1" applyFill="1" applyBorder="1" applyAlignment="1">
      <alignment vertical="top"/>
    </xf>
    <xf numFmtId="3" fontId="25" fillId="3" borderId="49" xfId="0" applyNumberFormat="1" applyFont="1" applyFill="1" applyBorder="1" applyAlignment="1">
      <alignment horizontal="right" vertical="top" wrapText="1"/>
    </xf>
    <xf numFmtId="3" fontId="25" fillId="3" borderId="5" xfId="0" applyNumberFormat="1" applyFont="1" applyFill="1" applyBorder="1" applyAlignment="1">
      <alignment horizontal="right" vertical="top" wrapText="1" readingOrder="1"/>
    </xf>
    <xf numFmtId="0" fontId="25" fillId="4" borderId="4" xfId="0" applyFont="1" applyFill="1" applyBorder="1" applyAlignment="1" applyProtection="1">
      <alignment vertical="top" wrapText="1"/>
      <protection locked="0"/>
    </xf>
    <xf numFmtId="167" fontId="25" fillId="5" borderId="47" xfId="0" applyNumberFormat="1" applyFont="1" applyFill="1" applyBorder="1" applyAlignment="1">
      <alignment vertical="top"/>
    </xf>
    <xf numFmtId="3" fontId="25" fillId="3" borderId="4" xfId="0" applyNumberFormat="1" applyFont="1" applyFill="1" applyBorder="1" applyAlignment="1">
      <alignment horizontal="right" vertical="top" wrapText="1" readingOrder="1"/>
    </xf>
    <xf numFmtId="0" fontId="25" fillId="4" borderId="5" xfId="0" applyFont="1" applyFill="1" applyBorder="1" applyAlignment="1" applyProtection="1">
      <alignment vertical="top" wrapText="1"/>
      <protection locked="0"/>
    </xf>
    <xf numFmtId="3" fontId="25" fillId="3" borderId="50" xfId="0" applyNumberFormat="1" applyFont="1" applyFill="1" applyBorder="1" applyAlignment="1">
      <alignment horizontal="right" vertical="top" wrapText="1"/>
    </xf>
    <xf numFmtId="3" fontId="25" fillId="3" borderId="13" xfId="0" applyNumberFormat="1" applyFont="1" applyFill="1" applyBorder="1" applyAlignment="1">
      <alignment horizontal="right" vertical="top" wrapText="1" readingOrder="1"/>
    </xf>
    <xf numFmtId="0" fontId="25" fillId="4" borderId="51" xfId="0" applyFont="1" applyFill="1" applyBorder="1" applyAlignment="1" applyProtection="1">
      <alignment vertical="top" wrapText="1"/>
      <protection locked="0"/>
    </xf>
    <xf numFmtId="167" fontId="25" fillId="5" borderId="21" xfId="0" applyNumberFormat="1" applyFont="1" applyFill="1" applyBorder="1" applyAlignment="1">
      <alignment vertical="top"/>
    </xf>
    <xf numFmtId="3" fontId="24" fillId="3" borderId="52" xfId="0" applyNumberFormat="1" applyFont="1" applyFill="1" applyBorder="1" applyAlignment="1">
      <alignment horizontal="right" vertical="top"/>
    </xf>
    <xf numFmtId="0" fontId="25" fillId="9" borderId="28" xfId="8" applyNumberFormat="1" applyFont="1" applyFill="1" applyBorder="1" applyAlignment="1">
      <alignment horizontal="left"/>
    </xf>
    <xf numFmtId="0" fontId="25" fillId="3" borderId="30" xfId="0" applyFont="1" applyFill="1" applyBorder="1" applyAlignment="1">
      <alignment horizontal="left" vertical="top"/>
    </xf>
    <xf numFmtId="0" fontId="25" fillId="3" borderId="0" xfId="0" applyFont="1" applyFill="1" applyAlignment="1">
      <alignment horizontal="left" vertical="top"/>
    </xf>
    <xf numFmtId="3" fontId="24" fillId="3" borderId="4" xfId="0" applyNumberFormat="1" applyFont="1" applyFill="1" applyBorder="1" applyAlignment="1">
      <alignment horizontal="right" vertical="top"/>
    </xf>
    <xf numFmtId="3" fontId="24" fillId="3" borderId="4" xfId="0" applyNumberFormat="1" applyFont="1" applyFill="1" applyBorder="1" applyAlignment="1">
      <alignment horizontal="center" vertical="top"/>
    </xf>
    <xf numFmtId="3" fontId="24" fillId="3" borderId="4" xfId="0" applyNumberFormat="1" applyFont="1" applyFill="1" applyBorder="1" applyAlignment="1">
      <alignment horizontal="center" vertical="top" wrapText="1"/>
    </xf>
    <xf numFmtId="0" fontId="25" fillId="3" borderId="4" xfId="0" applyFont="1" applyFill="1" applyBorder="1" applyAlignment="1">
      <alignment vertical="top"/>
    </xf>
    <xf numFmtId="0" fontId="31" fillId="3" borderId="0" xfId="0" applyFont="1" applyFill="1" applyAlignment="1">
      <alignment horizontal="center" vertical="center" wrapText="1"/>
    </xf>
    <xf numFmtId="0" fontId="29" fillId="3" borderId="0" xfId="0" applyFont="1" applyFill="1" applyAlignment="1">
      <alignment horizontal="center" vertical="center"/>
    </xf>
    <xf numFmtId="3" fontId="25" fillId="3" borderId="0" xfId="0" applyNumberFormat="1" applyFont="1" applyFill="1" applyAlignment="1">
      <alignment horizontal="center" vertical="center" wrapText="1"/>
    </xf>
    <xf numFmtId="0" fontId="25" fillId="2" borderId="0" xfId="0" applyFont="1" applyFill="1" applyAlignment="1">
      <alignment horizontal="center" vertical="center"/>
    </xf>
    <xf numFmtId="0" fontId="25" fillId="9" borderId="0" xfId="8" applyNumberFormat="1" applyFont="1" applyFill="1" applyAlignment="1">
      <alignment horizontal="center" vertical="center"/>
    </xf>
    <xf numFmtId="3" fontId="24" fillId="3" borderId="18" xfId="0" applyNumberFormat="1" applyFont="1" applyFill="1" applyBorder="1" applyAlignment="1">
      <alignment horizontal="center" vertical="center" wrapText="1"/>
    </xf>
    <xf numFmtId="3" fontId="25" fillId="3" borderId="5" xfId="0" applyNumberFormat="1" applyFont="1" applyFill="1" applyBorder="1" applyAlignment="1">
      <alignment horizontal="center" vertical="center" wrapText="1"/>
    </xf>
    <xf numFmtId="43" fontId="25" fillId="5" borderId="4" xfId="2" applyFont="1" applyFill="1" applyBorder="1" applyAlignment="1" applyProtection="1">
      <alignment horizontal="center" vertical="center"/>
    </xf>
    <xf numFmtId="43" fontId="25" fillId="5" borderId="13" xfId="2" applyFont="1" applyFill="1" applyBorder="1" applyAlignment="1" applyProtection="1">
      <alignment horizontal="center" vertical="center"/>
    </xf>
    <xf numFmtId="3" fontId="24" fillId="3" borderId="0" xfId="0" applyNumberFormat="1" applyFont="1" applyFill="1" applyAlignment="1">
      <alignment horizontal="center" vertical="center"/>
    </xf>
    <xf numFmtId="3" fontId="24" fillId="3" borderId="18" xfId="0" applyNumberFormat="1" applyFont="1" applyFill="1" applyBorder="1" applyAlignment="1">
      <alignment horizontal="center" vertical="center"/>
    </xf>
    <xf numFmtId="168" fontId="25" fillId="5" borderId="4" xfId="2" applyNumberFormat="1" applyFont="1" applyFill="1" applyBorder="1" applyAlignment="1" applyProtection="1">
      <alignment horizontal="center" vertical="center"/>
    </xf>
    <xf numFmtId="168" fontId="25" fillId="5" borderId="13" xfId="2" applyNumberFormat="1" applyFont="1" applyFill="1" applyBorder="1" applyAlignment="1" applyProtection="1">
      <alignment horizontal="center" vertical="center"/>
    </xf>
    <xf numFmtId="0" fontId="25" fillId="3" borderId="31" xfId="0" applyFont="1" applyFill="1" applyBorder="1" applyAlignment="1">
      <alignment horizontal="center" vertical="center"/>
    </xf>
    <xf numFmtId="0" fontId="25" fillId="0" borderId="0" xfId="0" applyFont="1" applyAlignment="1">
      <alignment horizontal="center" vertical="center"/>
    </xf>
    <xf numFmtId="3" fontId="24" fillId="3" borderId="53" xfId="0" applyNumberFormat="1" applyFont="1" applyFill="1" applyBorder="1" applyAlignment="1">
      <alignment horizontal="center" vertical="top" wrapText="1"/>
    </xf>
    <xf numFmtId="3" fontId="24" fillId="3" borderId="41" xfId="0" applyNumberFormat="1" applyFont="1" applyFill="1" applyBorder="1" applyAlignment="1">
      <alignment horizontal="center" vertical="top" wrapText="1"/>
    </xf>
    <xf numFmtId="3" fontId="1" fillId="0" borderId="0" xfId="0" applyNumberFormat="1" applyFont="1"/>
    <xf numFmtId="0" fontId="16" fillId="7" borderId="12" xfId="0" applyFont="1" applyFill="1" applyBorder="1" applyAlignment="1">
      <alignment horizontal="right"/>
    </xf>
    <xf numFmtId="0" fontId="25" fillId="3" borderId="4" xfId="0" applyFont="1" applyFill="1" applyBorder="1" applyAlignment="1">
      <alignment horizontal="center" vertical="center"/>
    </xf>
    <xf numFmtId="0" fontId="25" fillId="3" borderId="4" xfId="0" applyFont="1" applyFill="1" applyBorder="1" applyAlignment="1">
      <alignment horizontal="right" vertical="top" wrapText="1"/>
    </xf>
    <xf numFmtId="0" fontId="28" fillId="3" borderId="0" xfId="0" applyFont="1" applyFill="1" applyAlignment="1">
      <alignment horizontal="right" vertical="top"/>
    </xf>
    <xf numFmtId="43" fontId="25" fillId="3" borderId="0" xfId="2" applyFont="1" applyFill="1" applyBorder="1" applyAlignment="1">
      <alignment horizontal="center"/>
    </xf>
    <xf numFmtId="43" fontId="25" fillId="3" borderId="4" xfId="2" applyFont="1" applyFill="1" applyBorder="1" applyAlignment="1">
      <alignment horizontal="center"/>
    </xf>
    <xf numFmtId="43" fontId="25" fillId="3" borderId="0" xfId="0" applyNumberFormat="1" applyFont="1" applyFill="1" applyAlignment="1">
      <alignment vertical="top"/>
    </xf>
    <xf numFmtId="3" fontId="25" fillId="3" borderId="4" xfId="0" applyNumberFormat="1" applyFont="1" applyFill="1" applyBorder="1" applyAlignment="1">
      <alignment horizontal="right" vertical="center" wrapText="1"/>
    </xf>
    <xf numFmtId="170" fontId="25" fillId="5" borderId="4" xfId="2" applyNumberFormat="1" applyFont="1" applyFill="1" applyBorder="1" applyAlignment="1" applyProtection="1">
      <alignment horizontal="center" vertical="center" wrapText="1"/>
    </xf>
    <xf numFmtId="9" fontId="25" fillId="5" borderId="53" xfId="17" applyFont="1" applyFill="1" applyBorder="1" applyAlignment="1" applyProtection="1">
      <alignment horizontal="center" vertical="center" wrapText="1"/>
    </xf>
    <xf numFmtId="166" fontId="25" fillId="5" borderId="4" xfId="2" applyNumberFormat="1" applyFont="1" applyFill="1" applyBorder="1" applyAlignment="1">
      <alignment horizontal="center" vertical="center"/>
    </xf>
    <xf numFmtId="170" fontId="25" fillId="5" borderId="41" xfId="2" applyNumberFormat="1" applyFont="1" applyFill="1" applyBorder="1" applyAlignment="1" applyProtection="1">
      <alignment horizontal="center" vertical="center" wrapText="1"/>
    </xf>
    <xf numFmtId="171" fontId="25" fillId="5" borderId="4" xfId="17" applyNumberFormat="1" applyFont="1" applyFill="1" applyBorder="1" applyAlignment="1" applyProtection="1">
      <alignment horizontal="center" vertical="center" wrapText="1"/>
    </xf>
    <xf numFmtId="0" fontId="0" fillId="0" borderId="4" xfId="0" applyBorder="1"/>
    <xf numFmtId="0" fontId="5" fillId="14" borderId="4" xfId="0" applyFont="1" applyFill="1" applyBorder="1" applyAlignment="1">
      <alignment horizontal="right"/>
    </xf>
    <xf numFmtId="0" fontId="5" fillId="13" borderId="4" xfId="0" applyFont="1" applyFill="1" applyBorder="1"/>
    <xf numFmtId="9" fontId="1" fillId="0" borderId="4" xfId="0" applyNumberFormat="1" applyFont="1" applyBorder="1"/>
    <xf numFmtId="166" fontId="1" fillId="0" borderId="4" xfId="2" applyNumberFormat="1" applyFont="1" applyFill="1" applyBorder="1" applyProtection="1"/>
    <xf numFmtId="166" fontId="1" fillId="0" borderId="4" xfId="0" applyNumberFormat="1" applyFont="1" applyBorder="1"/>
    <xf numFmtId="0" fontId="25" fillId="3" borderId="4" xfId="0" applyFont="1" applyFill="1" applyBorder="1" applyAlignment="1">
      <alignment horizontal="right" vertical="center" wrapText="1"/>
    </xf>
    <xf numFmtId="0" fontId="28" fillId="3" borderId="0" xfId="0" applyFont="1" applyFill="1" applyAlignment="1">
      <alignment horizontal="right" vertical="top" wrapText="1"/>
    </xf>
    <xf numFmtId="0" fontId="25" fillId="3" borderId="4" xfId="0" applyFont="1" applyFill="1" applyBorder="1" applyAlignment="1">
      <alignment horizontal="right" vertical="center"/>
    </xf>
    <xf numFmtId="0" fontId="25" fillId="4" borderId="4" xfId="0" applyFont="1" applyFill="1" applyBorder="1" applyAlignment="1" applyProtection="1">
      <alignment horizontal="right" vertical="top" wrapText="1"/>
      <protection locked="0"/>
    </xf>
    <xf numFmtId="0" fontId="25" fillId="15" borderId="4" xfId="0" applyFont="1" applyFill="1" applyBorder="1" applyAlignment="1" applyProtection="1">
      <alignment vertical="center"/>
      <protection locked="0"/>
    </xf>
    <xf numFmtId="0" fontId="25" fillId="15" borderId="4" xfId="0" applyFont="1" applyFill="1" applyBorder="1" applyAlignment="1" applyProtection="1">
      <alignment vertical="top"/>
      <protection locked="0"/>
    </xf>
    <xf numFmtId="0" fontId="25" fillId="6" borderId="4" xfId="0" applyFont="1" applyFill="1" applyBorder="1" applyAlignment="1" applyProtection="1">
      <alignment vertical="top"/>
      <protection locked="0"/>
    </xf>
    <xf numFmtId="0" fontId="25" fillId="3" borderId="18" xfId="0" applyFont="1" applyFill="1" applyBorder="1" applyAlignment="1">
      <alignment vertical="top"/>
    </xf>
    <xf numFmtId="0" fontId="25" fillId="6" borderId="18" xfId="0" applyFont="1" applyFill="1" applyBorder="1" applyAlignment="1" applyProtection="1">
      <alignment vertical="top"/>
      <protection locked="0"/>
    </xf>
    <xf numFmtId="9" fontId="25" fillId="6" borderId="19" xfId="0" applyNumberFormat="1" applyFont="1" applyFill="1" applyBorder="1" applyAlignment="1" applyProtection="1">
      <alignment horizontal="center" vertical="center"/>
      <protection locked="0"/>
    </xf>
    <xf numFmtId="9" fontId="25" fillId="6" borderId="47" xfId="0" applyNumberFormat="1" applyFont="1" applyFill="1" applyBorder="1" applyAlignment="1" applyProtection="1">
      <alignment horizontal="center" vertical="center"/>
      <protection locked="0"/>
    </xf>
    <xf numFmtId="0" fontId="25" fillId="3" borderId="13" xfId="0" applyFont="1" applyFill="1" applyBorder="1" applyAlignment="1">
      <alignment vertical="top"/>
    </xf>
    <xf numFmtId="0" fontId="25" fillId="6" borderId="13" xfId="0" applyFont="1" applyFill="1" applyBorder="1" applyAlignment="1" applyProtection="1">
      <alignment vertical="top"/>
      <protection locked="0"/>
    </xf>
    <xf numFmtId="9" fontId="25" fillId="6" borderId="21" xfId="0" applyNumberFormat="1" applyFont="1" applyFill="1" applyBorder="1" applyAlignment="1" applyProtection="1">
      <alignment horizontal="center" vertical="center"/>
      <protection locked="0"/>
    </xf>
    <xf numFmtId="0" fontId="25" fillId="3" borderId="52" xfId="0" applyFont="1" applyFill="1" applyBorder="1" applyAlignment="1">
      <alignment vertical="top"/>
    </xf>
    <xf numFmtId="0" fontId="25" fillId="3" borderId="54" xfId="0" applyFont="1" applyFill="1" applyBorder="1" applyAlignment="1">
      <alignment vertical="top"/>
    </xf>
    <xf numFmtId="0" fontId="25" fillId="3" borderId="55" xfId="0" applyFont="1" applyFill="1" applyBorder="1" applyAlignment="1">
      <alignment horizontal="center" vertical="center"/>
    </xf>
    <xf numFmtId="0" fontId="25" fillId="3" borderId="50" xfId="0" applyFont="1" applyFill="1" applyBorder="1" applyAlignment="1">
      <alignment horizontal="right" vertical="center"/>
    </xf>
    <xf numFmtId="0" fontId="25" fillId="3" borderId="51" xfId="0" applyFont="1" applyFill="1" applyBorder="1" applyAlignment="1">
      <alignment vertical="center"/>
    </xf>
    <xf numFmtId="43" fontId="25" fillId="5" borderId="51" xfId="2" applyFont="1" applyFill="1" applyBorder="1" applyAlignment="1">
      <alignment vertical="center"/>
    </xf>
    <xf numFmtId="9" fontId="28" fillId="5" borderId="56" xfId="17" applyFont="1" applyFill="1" applyBorder="1" applyAlignment="1">
      <alignment horizontal="center" vertical="center" wrapText="1"/>
    </xf>
    <xf numFmtId="0" fontId="25" fillId="3" borderId="54" xfId="0" applyFont="1" applyFill="1" applyBorder="1" applyAlignment="1">
      <alignment horizontal="center" vertical="top" wrapText="1"/>
    </xf>
    <xf numFmtId="0" fontId="25" fillId="3" borderId="55" xfId="0" applyFont="1" applyFill="1" applyBorder="1" applyAlignment="1">
      <alignment horizontal="center" vertical="center" wrapText="1"/>
    </xf>
    <xf numFmtId="43" fontId="25" fillId="5" borderId="18" xfId="2" applyFont="1" applyFill="1" applyBorder="1" applyAlignment="1">
      <alignment vertical="top"/>
    </xf>
    <xf numFmtId="43" fontId="25" fillId="5" borderId="4" xfId="2" applyFont="1" applyFill="1" applyBorder="1" applyAlignment="1">
      <alignment vertical="top"/>
    </xf>
    <xf numFmtId="43" fontId="25" fillId="5" borderId="13" xfId="2" applyFont="1" applyFill="1" applyBorder="1" applyAlignment="1">
      <alignment vertical="top"/>
    </xf>
    <xf numFmtId="49" fontId="2" fillId="4" borderId="34" xfId="1" applyNumberFormat="1" applyFill="1" applyBorder="1" applyAlignment="1" applyProtection="1">
      <alignment horizontal="center" vertical="center" wrapText="1"/>
      <protection locked="0"/>
    </xf>
    <xf numFmtId="0" fontId="49" fillId="3" borderId="28" xfId="0" applyFont="1" applyFill="1" applyBorder="1" applyAlignment="1">
      <alignment horizontal="left"/>
    </xf>
    <xf numFmtId="0" fontId="49" fillId="3" borderId="4" xfId="0" applyFont="1" applyFill="1" applyBorder="1" applyAlignment="1">
      <alignment vertical="center" wrapText="1"/>
    </xf>
    <xf numFmtId="43" fontId="49" fillId="5" borderId="4" xfId="0" applyNumberFormat="1" applyFont="1" applyFill="1" applyBorder="1" applyAlignment="1">
      <alignment vertical="center" wrapText="1"/>
    </xf>
    <xf numFmtId="0" fontId="16" fillId="0" borderId="0" xfId="0" applyFont="1" applyAlignment="1">
      <alignment horizontal="center"/>
    </xf>
    <xf numFmtId="49" fontId="25" fillId="3" borderId="35" xfId="0" applyNumberFormat="1" applyFont="1" applyFill="1" applyBorder="1" applyAlignment="1">
      <alignment horizontal="right"/>
    </xf>
    <xf numFmtId="0" fontId="25" fillId="4" borderId="4" xfId="0" applyFont="1" applyFill="1" applyBorder="1" applyAlignment="1" applyProtection="1">
      <alignment vertical="center" wrapText="1"/>
      <protection locked="0"/>
    </xf>
    <xf numFmtId="0" fontId="24" fillId="3" borderId="41" xfId="0" applyFont="1" applyFill="1" applyBorder="1" applyAlignment="1">
      <alignment horizontal="center" vertical="center"/>
    </xf>
    <xf numFmtId="172" fontId="25" fillId="4" borderId="4" xfId="0" applyNumberFormat="1" applyFont="1" applyFill="1" applyBorder="1" applyAlignment="1" applyProtection="1">
      <alignment vertical="center" wrapText="1"/>
      <protection locked="0"/>
    </xf>
    <xf numFmtId="0" fontId="24" fillId="3" borderId="42" xfId="0" applyFont="1" applyFill="1" applyBorder="1" applyAlignment="1">
      <alignment horizontal="center" vertical="center" wrapText="1"/>
    </xf>
    <xf numFmtId="0" fontId="24" fillId="3" borderId="59" xfId="0" applyFont="1" applyFill="1" applyBorder="1" applyAlignment="1">
      <alignment horizontal="center" vertical="center" wrapText="1"/>
    </xf>
    <xf numFmtId="0" fontId="45" fillId="3" borderId="42" xfId="0" applyFont="1" applyFill="1" applyBorder="1" applyAlignment="1">
      <alignment horizontal="center" vertical="center" wrapText="1"/>
    </xf>
    <xf numFmtId="0" fontId="23" fillId="0" borderId="18" xfId="0" applyFont="1" applyBorder="1" applyAlignment="1">
      <alignment horizontal="center"/>
    </xf>
    <xf numFmtId="0" fontId="0" fillId="0" borderId="18" xfId="0" applyBorder="1"/>
    <xf numFmtId="0" fontId="0" fillId="0" borderId="4" xfId="0" applyBorder="1" applyAlignment="1">
      <alignment horizontal="center"/>
    </xf>
    <xf numFmtId="20" fontId="0" fillId="0" borderId="4" xfId="0" applyNumberFormat="1" applyBorder="1"/>
    <xf numFmtId="20" fontId="0" fillId="0" borderId="47" xfId="0" applyNumberFormat="1" applyBorder="1"/>
    <xf numFmtId="0" fontId="0" fillId="16" borderId="4" xfId="0" applyFill="1" applyBorder="1"/>
    <xf numFmtId="0" fontId="0" fillId="17" borderId="16" xfId="0" applyFill="1" applyBorder="1"/>
    <xf numFmtId="0" fontId="0" fillId="16" borderId="47" xfId="0" applyFill="1" applyBorder="1"/>
    <xf numFmtId="0" fontId="23" fillId="0" borderId="4" xfId="0" applyFont="1" applyBorder="1" applyAlignment="1">
      <alignment horizontal="center"/>
    </xf>
    <xf numFmtId="0" fontId="0" fillId="0" borderId="13" xfId="0" applyBorder="1" applyAlignment="1">
      <alignment horizontal="center"/>
    </xf>
    <xf numFmtId="0" fontId="0" fillId="16" borderId="13" xfId="0" applyFill="1" applyBorder="1"/>
    <xf numFmtId="0" fontId="0" fillId="16" borderId="21" xfId="0" applyFill="1" applyBorder="1"/>
    <xf numFmtId="0" fontId="45" fillId="3" borderId="16" xfId="0" applyFont="1" applyFill="1" applyBorder="1" applyAlignment="1">
      <alignment horizontal="center" vertical="center" wrapText="1"/>
    </xf>
    <xf numFmtId="49" fontId="44" fillId="3" borderId="34" xfId="0" applyNumberFormat="1" applyFont="1" applyFill="1" applyBorder="1" applyAlignment="1">
      <alignment vertical="top"/>
    </xf>
    <xf numFmtId="49" fontId="25" fillId="3" borderId="35" xfId="0" applyNumberFormat="1" applyFont="1" applyFill="1" applyBorder="1" applyAlignment="1">
      <alignment horizontal="right" wrapText="1"/>
    </xf>
    <xf numFmtId="173" fontId="1" fillId="0" borderId="0" xfId="0" applyNumberFormat="1" applyFont="1"/>
    <xf numFmtId="0" fontId="58" fillId="3" borderId="0" xfId="0" applyFont="1" applyFill="1" applyAlignment="1">
      <alignment vertical="top"/>
    </xf>
    <xf numFmtId="0" fontId="24" fillId="3" borderId="53" xfId="0" applyFont="1" applyFill="1" applyBorder="1" applyAlignment="1">
      <alignment horizontal="center" vertical="center"/>
    </xf>
    <xf numFmtId="49" fontId="56" fillId="3" borderId="60" xfId="0" applyNumberFormat="1" applyFont="1" applyFill="1" applyBorder="1" applyAlignment="1">
      <alignment horizontal="right" wrapText="1"/>
    </xf>
    <xf numFmtId="20" fontId="0" fillId="0" borderId="0" xfId="0" applyNumberFormat="1"/>
    <xf numFmtId="0" fontId="59" fillId="18" borderId="4" xfId="0" applyFont="1" applyFill="1" applyBorder="1"/>
    <xf numFmtId="0" fontId="59" fillId="18" borderId="0" xfId="0" applyFont="1" applyFill="1"/>
    <xf numFmtId="0" fontId="0" fillId="0" borderId="19" xfId="0" applyBorder="1"/>
    <xf numFmtId="0" fontId="0" fillId="0" borderId="13" xfId="0" applyBorder="1"/>
    <xf numFmtId="0" fontId="0" fillId="0" borderId="21" xfId="0" applyBorder="1"/>
    <xf numFmtId="166" fontId="28" fillId="5" borderId="4" xfId="2" applyNumberFormat="1" applyFont="1" applyFill="1" applyBorder="1" applyAlignment="1" applyProtection="1">
      <alignment horizontal="center" vertical="center" wrapText="1"/>
    </xf>
    <xf numFmtId="0" fontId="24" fillId="3" borderId="44"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8" fillId="3" borderId="61" xfId="0" applyFont="1" applyFill="1" applyBorder="1" applyAlignment="1">
      <alignment horizontal="center" vertical="center" wrapText="1"/>
    </xf>
    <xf numFmtId="166" fontId="28" fillId="5" borderId="18" xfId="2" applyNumberFormat="1" applyFont="1" applyFill="1" applyBorder="1" applyAlignment="1" applyProtection="1">
      <alignment horizontal="center" vertical="center" wrapText="1"/>
    </xf>
    <xf numFmtId="166" fontId="28" fillId="5" borderId="13" xfId="2" applyNumberFormat="1" applyFont="1" applyFill="1" applyBorder="1" applyAlignment="1" applyProtection="1">
      <alignment horizontal="center" vertical="center" wrapText="1"/>
    </xf>
    <xf numFmtId="1" fontId="28" fillId="5" borderId="18" xfId="2" applyNumberFormat="1" applyFont="1" applyFill="1" applyBorder="1" applyAlignment="1" applyProtection="1">
      <alignment horizontal="center" vertical="center" wrapText="1"/>
    </xf>
    <xf numFmtId="1" fontId="28" fillId="5" borderId="4" xfId="2" applyNumberFormat="1" applyFont="1" applyFill="1" applyBorder="1" applyAlignment="1" applyProtection="1">
      <alignment horizontal="center" vertical="center" wrapText="1"/>
    </xf>
    <xf numFmtId="1" fontId="28" fillId="5" borderId="13" xfId="2" applyNumberFormat="1" applyFont="1" applyFill="1" applyBorder="1" applyAlignment="1" applyProtection="1">
      <alignment horizontal="center" vertical="center" wrapText="1"/>
    </xf>
    <xf numFmtId="1" fontId="25" fillId="5" borderId="4" xfId="0" applyNumberFormat="1" applyFont="1" applyFill="1" applyBorder="1" applyAlignment="1">
      <alignment horizontal="center" vertical="top" wrapText="1" readingOrder="2"/>
    </xf>
    <xf numFmtId="0" fontId="50" fillId="12" borderId="0" xfId="0" applyFont="1" applyFill="1" applyAlignment="1">
      <alignment vertical="top"/>
    </xf>
    <xf numFmtId="49" fontId="25" fillId="4" borderId="4" xfId="0" quotePrefix="1" applyNumberFormat="1" applyFont="1" applyFill="1" applyBorder="1" applyAlignment="1" applyProtection="1">
      <alignment horizontal="center" vertical="center" wrapText="1"/>
      <protection locked="0"/>
    </xf>
    <xf numFmtId="0" fontId="59" fillId="18" borderId="64" xfId="0" applyFont="1" applyFill="1" applyBorder="1"/>
    <xf numFmtId="0" fontId="59" fillId="18" borderId="65" xfId="0" applyFont="1" applyFill="1" applyBorder="1"/>
    <xf numFmtId="0" fontId="59" fillId="18" borderId="63" xfId="0" applyFont="1" applyFill="1" applyBorder="1"/>
    <xf numFmtId="0" fontId="28" fillId="3" borderId="28" xfId="0" applyFont="1" applyFill="1" applyBorder="1" applyAlignment="1">
      <alignment horizontal="center" vertical="center" wrapText="1" readingOrder="2"/>
    </xf>
    <xf numFmtId="0" fontId="25" fillId="3" borderId="29" xfId="0" applyFont="1" applyFill="1" applyBorder="1" applyAlignment="1">
      <alignment horizontal="center" vertical="center"/>
    </xf>
    <xf numFmtId="0" fontId="25" fillId="3" borderId="0" xfId="0" applyFont="1" applyFill="1" applyAlignment="1">
      <alignment horizontal="center" vertical="center" wrapText="1"/>
    </xf>
    <xf numFmtId="0" fontId="24" fillId="3" borderId="41" xfId="0" applyFont="1" applyFill="1" applyBorder="1"/>
    <xf numFmtId="0" fontId="24" fillId="3" borderId="41" xfId="0" applyFont="1" applyFill="1" applyBorder="1" applyAlignment="1">
      <alignment wrapText="1"/>
    </xf>
    <xf numFmtId="0" fontId="24" fillId="3" borderId="0" xfId="0" applyFont="1" applyFill="1" applyAlignment="1">
      <alignment horizontal="right" vertical="top" readingOrder="2"/>
    </xf>
    <xf numFmtId="0" fontId="0" fillId="0" borderId="0" xfId="0" applyAlignment="1">
      <alignment readingOrder="2"/>
    </xf>
    <xf numFmtId="166" fontId="0" fillId="0" borderId="0" xfId="2" applyNumberFormat="1" applyFont="1"/>
    <xf numFmtId="0" fontId="25" fillId="5" borderId="69" xfId="0" applyFont="1" applyFill="1" applyBorder="1" applyAlignment="1">
      <alignment horizontal="right" vertical="center" wrapText="1"/>
    </xf>
    <xf numFmtId="9" fontId="0" fillId="0" borderId="0" xfId="17" applyFont="1"/>
    <xf numFmtId="175" fontId="0" fillId="0" borderId="0" xfId="0" applyNumberFormat="1"/>
    <xf numFmtId="49" fontId="66" fillId="4" borderId="34" xfId="1" applyNumberFormat="1" applyFont="1" applyFill="1" applyBorder="1" applyAlignment="1" applyProtection="1">
      <alignment horizontal="center" vertical="center" wrapText="1"/>
      <protection locked="0"/>
    </xf>
    <xf numFmtId="0" fontId="30" fillId="3" borderId="0" xfId="0" applyFont="1" applyFill="1" applyAlignment="1">
      <alignment horizontal="right" vertical="top" wrapText="1"/>
    </xf>
    <xf numFmtId="0" fontId="31" fillId="10" borderId="25" xfId="0" applyFont="1" applyFill="1" applyBorder="1" applyAlignment="1">
      <alignment horizontal="center" vertical="center" wrapText="1"/>
    </xf>
    <xf numFmtId="0" fontId="31" fillId="10" borderId="26" xfId="0" applyFont="1" applyFill="1" applyBorder="1" applyAlignment="1">
      <alignment horizontal="center" vertical="center"/>
    </xf>
    <xf numFmtId="0" fontId="31" fillId="10" borderId="27" xfId="0" applyFont="1" applyFill="1" applyBorder="1" applyAlignment="1">
      <alignment horizontal="center" vertical="center"/>
    </xf>
    <xf numFmtId="49" fontId="25" fillId="4" borderId="34" xfId="0" applyNumberFormat="1" applyFont="1" applyFill="1" applyBorder="1" applyAlignment="1" applyProtection="1">
      <alignment horizontal="right" vertical="top" wrapText="1"/>
      <protection locked="0"/>
    </xf>
    <xf numFmtId="0" fontId="31" fillId="11" borderId="25" xfId="0" applyFont="1" applyFill="1" applyBorder="1" applyAlignment="1">
      <alignment horizontal="center" vertical="center" wrapText="1"/>
    </xf>
    <xf numFmtId="0" fontId="31" fillId="11" borderId="26" xfId="0" applyFont="1" applyFill="1" applyBorder="1" applyAlignment="1">
      <alignment horizontal="center" vertical="center" wrapText="1"/>
    </xf>
    <xf numFmtId="0" fontId="31" fillId="11" borderId="27" xfId="0" applyFont="1" applyFill="1" applyBorder="1" applyAlignment="1">
      <alignment horizontal="center" vertical="center" wrapText="1"/>
    </xf>
    <xf numFmtId="49" fontId="45" fillId="3" borderId="36" xfId="0" applyNumberFormat="1" applyFont="1" applyFill="1" applyBorder="1" applyAlignment="1">
      <alignment horizontal="right" vertical="top" wrapText="1"/>
    </xf>
    <xf numFmtId="49" fontId="45" fillId="3" borderId="37" xfId="0" applyNumberFormat="1" applyFont="1" applyFill="1" applyBorder="1" applyAlignment="1">
      <alignment horizontal="right" vertical="top" wrapText="1"/>
    </xf>
    <xf numFmtId="0" fontId="43" fillId="3" borderId="38" xfId="0" applyFont="1" applyFill="1" applyBorder="1" applyAlignment="1">
      <alignment horizontal="right" vertical="top" wrapText="1"/>
    </xf>
    <xf numFmtId="0" fontId="43" fillId="3" borderId="0" xfId="0" applyFont="1" applyFill="1" applyAlignment="1">
      <alignment horizontal="right" vertical="top" wrapText="1"/>
    </xf>
    <xf numFmtId="49" fontId="47" fillId="0" borderId="34" xfId="0" applyNumberFormat="1" applyFont="1" applyBorder="1" applyAlignment="1">
      <alignment horizontal="right" vertical="top" wrapText="1" readingOrder="2"/>
    </xf>
    <xf numFmtId="0" fontId="25" fillId="0" borderId="17" xfId="0" applyFont="1" applyBorder="1" applyAlignment="1">
      <alignment horizontal="right" vertical="center"/>
    </xf>
    <xf numFmtId="0" fontId="25" fillId="0" borderId="45" xfId="0" applyFont="1" applyBorder="1" applyAlignment="1">
      <alignment horizontal="right" vertical="center"/>
    </xf>
    <xf numFmtId="0" fontId="25" fillId="0" borderId="20" xfId="0" applyFont="1" applyBorder="1" applyAlignment="1">
      <alignment horizontal="right" vertical="center"/>
    </xf>
    <xf numFmtId="0" fontId="25" fillId="8" borderId="54" xfId="0" applyFont="1" applyFill="1" applyBorder="1" applyAlignment="1" applyProtection="1">
      <alignment horizontal="center" vertical="center"/>
      <protection locked="0"/>
    </xf>
    <xf numFmtId="0" fontId="25" fillId="8" borderId="9" xfId="0" applyFont="1" applyFill="1" applyBorder="1" applyAlignment="1" applyProtection="1">
      <alignment horizontal="center" vertical="center"/>
      <protection locked="0"/>
    </xf>
    <xf numFmtId="0" fontId="25" fillId="8" borderId="51" xfId="0" applyFont="1" applyFill="1" applyBorder="1" applyAlignment="1" applyProtection="1">
      <alignment horizontal="center" vertical="center"/>
      <protection locked="0"/>
    </xf>
    <xf numFmtId="0" fontId="25" fillId="4" borderId="55" xfId="0" applyFont="1" applyFill="1" applyBorder="1" applyAlignment="1" applyProtection="1">
      <alignment horizontal="center" vertical="center" wrapText="1"/>
      <protection locked="0"/>
    </xf>
    <xf numFmtId="0" fontId="25" fillId="4" borderId="62" xfId="0" applyFont="1" applyFill="1" applyBorder="1" applyAlignment="1" applyProtection="1">
      <alignment horizontal="center" vertical="center" wrapText="1"/>
      <protection locked="0"/>
    </xf>
    <xf numFmtId="0" fontId="25" fillId="4" borderId="56" xfId="0" applyFont="1" applyFill="1" applyBorder="1" applyAlignment="1" applyProtection="1">
      <alignment horizontal="center" vertical="center" wrapText="1"/>
      <protection locked="0"/>
    </xf>
    <xf numFmtId="0" fontId="45" fillId="3" borderId="10"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25" fillId="4" borderId="54" xfId="0"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locked="0"/>
    </xf>
    <xf numFmtId="0" fontId="25" fillId="4" borderId="51" xfId="0" applyFont="1" applyFill="1" applyBorder="1" applyAlignment="1" applyProtection="1">
      <alignment horizontal="center" vertical="center" wrapText="1"/>
      <protection locked="0"/>
    </xf>
    <xf numFmtId="0" fontId="45" fillId="3" borderId="51" xfId="0" applyFont="1" applyFill="1" applyBorder="1" applyAlignment="1">
      <alignment horizontal="center" vertical="center" wrapText="1"/>
    </xf>
    <xf numFmtId="9" fontId="25" fillId="8" borderId="54" xfId="17" applyFont="1" applyFill="1" applyBorder="1" applyAlignment="1" applyProtection="1">
      <alignment horizontal="center" vertical="center"/>
      <protection locked="0"/>
    </xf>
    <xf numFmtId="9" fontId="25" fillId="8" borderId="9" xfId="17" applyFont="1" applyFill="1" applyBorder="1" applyAlignment="1" applyProtection="1">
      <alignment horizontal="center" vertical="center"/>
      <protection locked="0"/>
    </xf>
    <xf numFmtId="9" fontId="25" fillId="8" borderId="51" xfId="17" applyFont="1" applyFill="1" applyBorder="1" applyAlignment="1" applyProtection="1">
      <alignment horizontal="center" vertical="center"/>
      <protection locked="0"/>
    </xf>
    <xf numFmtId="0" fontId="31" fillId="11" borderId="25" xfId="0" applyFont="1" applyFill="1" applyBorder="1" applyAlignment="1">
      <alignment horizontal="center" vertical="top" wrapText="1"/>
    </xf>
    <xf numFmtId="0" fontId="31" fillId="11" borderId="26" xfId="0" applyFont="1" applyFill="1" applyBorder="1" applyAlignment="1">
      <alignment horizontal="center" vertical="top" wrapText="1"/>
    </xf>
    <xf numFmtId="0" fontId="25" fillId="3" borderId="0" xfId="0" applyFont="1" applyFill="1" applyAlignment="1">
      <alignment horizontal="right" vertical="top" wrapText="1"/>
    </xf>
    <xf numFmtId="0" fontId="45" fillId="3" borderId="42" xfId="0" applyFont="1" applyFill="1" applyBorder="1" applyAlignment="1">
      <alignment horizontal="center" vertical="center" wrapText="1"/>
    </xf>
    <xf numFmtId="0" fontId="45" fillId="3" borderId="43" xfId="0" applyFont="1" applyFill="1" applyBorder="1" applyAlignment="1">
      <alignment horizontal="center" vertical="center" wrapText="1"/>
    </xf>
    <xf numFmtId="0" fontId="28" fillId="3" borderId="42" xfId="0" applyFont="1" applyFill="1" applyBorder="1" applyAlignment="1">
      <alignment horizontal="center" vertical="center" wrapText="1"/>
    </xf>
    <xf numFmtId="0" fontId="28" fillId="3" borderId="43" xfId="0" applyFont="1" applyFill="1" applyBorder="1" applyAlignment="1">
      <alignment horizontal="center" vertical="center" wrapText="1"/>
    </xf>
    <xf numFmtId="0" fontId="28" fillId="3" borderId="68" xfId="0" applyFont="1" applyFill="1" applyBorder="1" applyAlignment="1">
      <alignment horizontal="center" vertical="center" wrapText="1"/>
    </xf>
    <xf numFmtId="0" fontId="28" fillId="3" borderId="57" xfId="0" applyFont="1" applyFill="1" applyBorder="1" applyAlignment="1">
      <alignment horizontal="center" vertical="center" wrapText="1"/>
    </xf>
    <xf numFmtId="0" fontId="28" fillId="3" borderId="58" xfId="0" applyFont="1" applyFill="1" applyBorder="1" applyAlignment="1">
      <alignment horizontal="center" vertical="center" wrapText="1"/>
    </xf>
    <xf numFmtId="0" fontId="28" fillId="3" borderId="67" xfId="0" applyFont="1" applyFill="1" applyBorder="1" applyAlignment="1">
      <alignment horizontal="center" vertical="center" wrapText="1"/>
    </xf>
    <xf numFmtId="9" fontId="28" fillId="3" borderId="10" xfId="17" applyFont="1" applyFill="1" applyBorder="1" applyAlignment="1" applyProtection="1">
      <alignment horizontal="center" vertical="center" wrapText="1"/>
    </xf>
    <xf numFmtId="9" fontId="28" fillId="3" borderId="9" xfId="17" applyFont="1" applyFill="1" applyBorder="1" applyAlignment="1" applyProtection="1">
      <alignment horizontal="center" vertical="center" wrapText="1"/>
    </xf>
    <xf numFmtId="9" fontId="28" fillId="3" borderId="51" xfId="17" applyFont="1" applyFill="1" applyBorder="1" applyAlignment="1" applyProtection="1">
      <alignment horizontal="center" vertical="center" wrapText="1"/>
    </xf>
    <xf numFmtId="49" fontId="25" fillId="3" borderId="4" xfId="0" applyNumberFormat="1" applyFont="1" applyFill="1" applyBorder="1" applyAlignment="1">
      <alignment horizontal="right" vertical="top" wrapText="1"/>
    </xf>
    <xf numFmtId="49" fontId="25" fillId="4" borderId="66" xfId="0" applyNumberFormat="1" applyFont="1" applyFill="1" applyBorder="1" applyAlignment="1" applyProtection="1">
      <alignment horizontal="center" vertical="top" wrapText="1"/>
      <protection locked="0"/>
    </xf>
    <xf numFmtId="49" fontId="25" fillId="4" borderId="40" xfId="0" applyNumberFormat="1" applyFont="1" applyFill="1" applyBorder="1" applyAlignment="1" applyProtection="1">
      <alignment horizontal="center" vertical="top" wrapText="1"/>
      <protection locked="0"/>
    </xf>
    <xf numFmtId="0" fontId="25" fillId="3" borderId="0" xfId="0" applyFont="1" applyFill="1" applyAlignment="1">
      <alignment horizontal="right" vertical="top" readingOrder="2"/>
    </xf>
    <xf numFmtId="0" fontId="25" fillId="3" borderId="0" xfId="0" applyFont="1" applyFill="1" applyAlignment="1">
      <alignment horizontal="right" vertical="top" wrapText="1" readingOrder="2"/>
    </xf>
    <xf numFmtId="166" fontId="28" fillId="3" borderId="10" xfId="2" applyNumberFormat="1" applyFont="1" applyFill="1" applyBorder="1" applyAlignment="1" applyProtection="1">
      <alignment horizontal="center" vertical="center" wrapText="1"/>
    </xf>
    <xf numFmtId="166" fontId="28" fillId="3" borderId="9" xfId="2" applyNumberFormat="1" applyFont="1" applyFill="1" applyBorder="1" applyAlignment="1" applyProtection="1">
      <alignment horizontal="center" vertical="center" wrapText="1"/>
    </xf>
    <xf numFmtId="166" fontId="28" fillId="3" borderId="51" xfId="2" applyNumberFormat="1" applyFont="1" applyFill="1" applyBorder="1" applyAlignment="1" applyProtection="1">
      <alignment horizontal="center" vertical="center" wrapText="1"/>
    </xf>
    <xf numFmtId="166" fontId="28" fillId="5" borderId="54" xfId="2" applyNumberFormat="1" applyFont="1" applyFill="1" applyBorder="1" applyAlignment="1" applyProtection="1">
      <alignment horizontal="center" vertical="center" wrapText="1"/>
    </xf>
    <xf numFmtId="166" fontId="28" fillId="5" borderId="9" xfId="2" applyNumberFormat="1" applyFont="1" applyFill="1" applyBorder="1" applyAlignment="1" applyProtection="1">
      <alignment horizontal="center" vertical="center" wrapText="1"/>
    </xf>
    <xf numFmtId="166" fontId="28" fillId="5" borderId="51" xfId="2" applyNumberFormat="1" applyFont="1" applyFill="1" applyBorder="1" applyAlignment="1" applyProtection="1">
      <alignment horizontal="center" vertical="center" wrapText="1"/>
    </xf>
    <xf numFmtId="0" fontId="28" fillId="3" borderId="0" xfId="0" applyFont="1" applyFill="1" applyAlignment="1">
      <alignment horizontal="right" vertical="top" wrapText="1"/>
    </xf>
    <xf numFmtId="0" fontId="28" fillId="0" borderId="0" xfId="0" applyFont="1" applyAlignment="1">
      <alignment vertical="top"/>
    </xf>
    <xf numFmtId="0" fontId="31" fillId="11" borderId="27" xfId="0" applyFont="1" applyFill="1" applyBorder="1" applyAlignment="1">
      <alignment horizontal="center" vertical="top" wrapText="1"/>
    </xf>
    <xf numFmtId="0" fontId="51" fillId="2" borderId="28" xfId="9" applyNumberFormat="1" applyFont="1" applyFill="1" applyBorder="1" applyAlignment="1">
      <alignment horizontal="center" vertical="top" wrapText="1"/>
    </xf>
    <xf numFmtId="0" fontId="51" fillId="2" borderId="0" xfId="9" applyNumberFormat="1" applyFont="1" applyFill="1" applyAlignment="1">
      <alignment horizontal="center" vertical="top" wrapText="1"/>
    </xf>
    <xf numFmtId="0" fontId="25" fillId="3" borderId="17" xfId="0" applyFont="1" applyFill="1" applyBorder="1" applyAlignment="1">
      <alignment horizontal="right" vertical="center"/>
    </xf>
    <xf numFmtId="0" fontId="25" fillId="3" borderId="45" xfId="0" applyFont="1" applyFill="1" applyBorder="1" applyAlignment="1">
      <alignment horizontal="right" vertical="center"/>
    </xf>
    <xf numFmtId="0" fontId="25" fillId="3" borderId="20" xfId="0" applyFont="1" applyFill="1" applyBorder="1" applyAlignment="1">
      <alignment horizontal="right" vertical="center"/>
    </xf>
    <xf numFmtId="0" fontId="1" fillId="3" borderId="1" xfId="0" applyFont="1" applyFill="1" applyBorder="1" applyAlignment="1">
      <alignment vertical="top"/>
    </xf>
    <xf numFmtId="0" fontId="8" fillId="2" borderId="0" xfId="0" applyFont="1" applyFill="1" applyAlignment="1">
      <alignment horizontal="center" vertical="top" wrapText="1"/>
    </xf>
    <xf numFmtId="0" fontId="1" fillId="0" borderId="0" xfId="0" applyFont="1" applyAlignment="1">
      <alignment horizontal="center"/>
    </xf>
    <xf numFmtId="0" fontId="9" fillId="2" borderId="0" xfId="0" applyFont="1" applyFill="1" applyAlignment="1">
      <alignment horizontal="center" vertical="top" wrapText="1"/>
    </xf>
    <xf numFmtId="0" fontId="8" fillId="2" borderId="0" xfId="9" applyNumberFormat="1" applyFont="1" applyFill="1" applyAlignment="1">
      <alignment horizontal="center" vertical="top" wrapText="1"/>
    </xf>
    <xf numFmtId="0" fontId="4" fillId="3" borderId="0" xfId="0" applyFont="1" applyFill="1" applyAlignment="1">
      <alignment horizontal="right" vertical="top" wrapText="1"/>
    </xf>
    <xf numFmtId="0" fontId="1" fillId="4" borderId="0" xfId="0" applyFont="1" applyFill="1" applyAlignment="1" applyProtection="1">
      <alignment vertical="top" wrapText="1"/>
      <protection locked="0"/>
    </xf>
    <xf numFmtId="0" fontId="1" fillId="2" borderId="0" xfId="0" applyFont="1" applyFill="1" applyAlignment="1">
      <alignment horizontal="center"/>
    </xf>
    <xf numFmtId="0" fontId="5" fillId="2" borderId="0" xfId="0" applyFont="1" applyFill="1" applyAlignment="1">
      <alignment horizontal="center"/>
    </xf>
    <xf numFmtId="0" fontId="1" fillId="4" borderId="2" xfId="0" applyFont="1" applyFill="1" applyBorder="1" applyAlignment="1" applyProtection="1">
      <alignment horizontal="right" vertical="top"/>
      <protection locked="0"/>
    </xf>
    <xf numFmtId="0" fontId="1" fillId="0" borderId="16" xfId="0" applyFont="1" applyBorder="1" applyAlignment="1">
      <alignment horizontal="right" vertical="top"/>
    </xf>
    <xf numFmtId="0" fontId="1" fillId="0" borderId="15" xfId="0" applyFont="1" applyBorder="1" applyAlignment="1">
      <alignment horizontal="right" vertical="top"/>
    </xf>
    <xf numFmtId="0" fontId="4" fillId="3" borderId="0" xfId="8" applyNumberFormat="1" applyFont="1" applyFill="1" applyAlignment="1">
      <alignment vertical="top" wrapText="1"/>
    </xf>
    <xf numFmtId="0" fontId="0" fillId="0" borderId="17" xfId="0" applyBorder="1" applyAlignment="1">
      <alignment horizontal="center" vertical="center"/>
    </xf>
    <xf numFmtId="0" fontId="0" fillId="0" borderId="20" xfId="0" applyBorder="1" applyAlignment="1">
      <alignment horizontal="center" vertical="center"/>
    </xf>
    <xf numFmtId="0" fontId="16" fillId="7" borderId="12" xfId="0" applyFont="1" applyFill="1" applyBorder="1" applyAlignment="1">
      <alignment horizontal="center"/>
    </xf>
    <xf numFmtId="0" fontId="0" fillId="3" borderId="17"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20" xfId="0"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23" fillId="0" borderId="4" xfId="0" applyFont="1" applyBorder="1" applyAlignment="1">
      <alignment horizontal="center" vertical="center" wrapText="1"/>
    </xf>
    <xf numFmtId="0" fontId="23" fillId="0" borderId="4" xfId="0" applyFont="1" applyBorder="1" applyAlignment="1">
      <alignment horizontal="center" vertical="center"/>
    </xf>
    <xf numFmtId="0" fontId="23" fillId="0" borderId="4" xfId="0" applyFont="1" applyBorder="1" applyAlignment="1">
      <alignment horizontal="center"/>
    </xf>
    <xf numFmtId="0" fontId="23" fillId="0" borderId="47" xfId="0" applyFont="1" applyBorder="1" applyAlignment="1">
      <alignment horizontal="center"/>
    </xf>
    <xf numFmtId="0" fontId="23" fillId="0" borderId="13" xfId="0" applyFont="1" applyBorder="1" applyAlignment="1">
      <alignment horizontal="center" vertical="center"/>
    </xf>
  </cellXfs>
  <cellStyles count="43">
    <cellStyle name="0,0_x000d__x000a_NA_x000d__x000a_" xfId="15"/>
    <cellStyle name="Comma" xfId="2" builtinId="3"/>
    <cellStyle name="Comma 2" xfId="39"/>
    <cellStyle name="Comma 3" xfId="35"/>
    <cellStyle name="Comma 4" xfId="34"/>
    <cellStyle name="Currency 2" xfId="41"/>
    <cellStyle name="Hyperlink 2" xfId="4"/>
    <cellStyle name="Hyperlink 2 2" xfId="16"/>
    <cellStyle name="Hyperlink 3" xfId="36"/>
    <cellStyle name="Neutral 2" xfId="42"/>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 2 2" xfId="38"/>
    <cellStyle name="Normal 2 3" xfId="37"/>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3 2" xfId="40"/>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25">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darkDown"/>
      </fill>
    </dxf>
    <dxf>
      <fill>
        <patternFill patternType="darkDown"/>
      </fill>
    </dxf>
    <dxf>
      <fill>
        <patternFill patternType="darkDown"/>
      </fill>
    </dxf>
    <dxf>
      <font>
        <b/>
        <i val="0"/>
        <color rgb="FFFFFF00"/>
      </font>
      <fill>
        <patternFill>
          <bgColor rgb="FFC00000"/>
        </patternFill>
      </fill>
    </dxf>
    <dxf>
      <fill>
        <patternFill patternType="lightUp"/>
      </fill>
    </dxf>
    <dxf>
      <fill>
        <patternFill patternType="lightUp"/>
      </fill>
    </dxf>
    <dxf>
      <font>
        <b/>
        <i val="0"/>
        <color rgb="FFFFC000"/>
      </font>
      <fill>
        <patternFill>
          <bgColor rgb="FFC00000"/>
        </patternFill>
      </fill>
    </dxf>
    <dxf>
      <font>
        <b/>
        <i val="0"/>
        <color rgb="FFFFC000"/>
      </font>
      <fill>
        <patternFill>
          <bgColor rgb="FFC00000"/>
        </patternFill>
      </fill>
    </dxf>
    <dxf>
      <font>
        <b/>
        <i val="0"/>
        <color rgb="FFFFC000"/>
      </font>
      <fill>
        <patternFill>
          <bgColor rgb="FFC00000"/>
        </patternFill>
      </fill>
    </dxf>
    <dxf>
      <fill>
        <patternFill patternType="lightUp"/>
      </fill>
    </dxf>
    <dxf>
      <fill>
        <patternFill patternType="lightDown">
          <fgColor theme="0"/>
          <bgColor theme="0" tint="-0.34998626667073579"/>
        </patternFill>
      </fill>
    </dxf>
    <dxf>
      <fill>
        <patternFill>
          <bgColor rgb="FFFF0000"/>
        </patternFill>
      </fill>
    </dxf>
    <dxf>
      <fill>
        <patternFill patternType="lightDown">
          <fgColor theme="0"/>
          <bgColor theme="0" tint="-0.34998626667073579"/>
        </patternFill>
      </fill>
    </dxf>
  </dxfs>
  <tableStyles count="0" defaultTableStyle="TableStyleMedium9" defaultPivotStyle="PivotStyleLight16"/>
  <colors>
    <mruColors>
      <color rgb="FF777777"/>
      <color rgb="FF969696"/>
      <color rgb="FFDAE8F4"/>
      <color rgb="FFE3E3EB"/>
      <color rgb="FFFF33CC"/>
      <color rgb="FF7ABC32"/>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Lit>
              <c:ptCount val="1"/>
              <c:pt idx="0">
                <c:v>תאורה</c:v>
              </c:pt>
            </c:strLit>
          </c:cat>
          <c:val>
            <c:numLit>
              <c:formatCode>General</c:formatCode>
              <c:ptCount val="1"/>
              <c:pt idx="0">
                <c:v>14100</c:v>
              </c:pt>
            </c:numLit>
          </c:val>
          <c:extLst>
            <c:ext xmlns:c16="http://schemas.microsoft.com/office/drawing/2014/chart" uri="{C3380CC4-5D6E-409C-BE32-E72D297353CC}">
              <c16:uniqueId val="{00000000-88A6-4524-B01C-8BFF2084C12A}"/>
            </c:ext>
          </c:extLst>
        </c:ser>
        <c:ser>
          <c:idx val="0"/>
          <c:order val="1"/>
          <c:tx>
            <c:v>חיסכון שנה 1</c:v>
          </c:tx>
          <c:invertIfNegative val="0"/>
          <c:cat>
            <c:strLit>
              <c:ptCount val="1"/>
              <c:pt idx="0">
                <c:v>תאורה</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1-88A6-4524-B01C-8BFF2084C12A}"/>
            </c:ext>
          </c:extLst>
        </c:ser>
        <c:dLbls>
          <c:showLegendKey val="0"/>
          <c:showVal val="0"/>
          <c:showCatName val="0"/>
          <c:showSerName val="0"/>
          <c:showPercent val="0"/>
          <c:showBubbleSize val="0"/>
        </c:dLbls>
        <c:gapWidth val="150"/>
        <c:axId val="-1990572896"/>
        <c:axId val="-1990581600"/>
      </c:barChart>
      <c:catAx>
        <c:axId val="-1990572896"/>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1990581600"/>
        <c:crosses val="autoZero"/>
        <c:auto val="1"/>
        <c:lblAlgn val="ctr"/>
        <c:lblOffset val="100"/>
        <c:noMultiLvlLbl val="0"/>
      </c:catAx>
      <c:valAx>
        <c:axId val="-1990581600"/>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General" sourceLinked="1"/>
        <c:majorTickMark val="out"/>
        <c:minorTickMark val="none"/>
        <c:tickLblPos val="nextTo"/>
        <c:crossAx val="-1990572896"/>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Lit>
              <c:ptCount val="1"/>
              <c:pt idx="0">
                <c:v>חשמל</c:v>
              </c:pt>
            </c:strLit>
          </c:cat>
          <c:val>
            <c:numLit>
              <c:formatCode>General</c:formatCode>
              <c:ptCount val="1"/>
              <c:pt idx="0">
                <c:v>47000</c:v>
              </c:pt>
            </c:numLit>
          </c:val>
          <c:extLst>
            <c:ext xmlns:c16="http://schemas.microsoft.com/office/drawing/2014/chart" uri="{C3380CC4-5D6E-409C-BE32-E72D297353CC}">
              <c16:uniqueId val="{00000000-5766-4DAF-AD08-82442DA1B21A}"/>
            </c:ext>
          </c:extLst>
        </c:ser>
        <c:ser>
          <c:idx val="1"/>
          <c:order val="1"/>
          <c:tx>
            <c:v>הוצאות שנה 1</c:v>
          </c:tx>
          <c:invertIfNegative val="0"/>
          <c:cat>
            <c:strLit>
              <c:ptCount val="1"/>
              <c:pt idx="0">
                <c:v>חשמל</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1-5766-4DAF-AD08-82442DA1B21A}"/>
            </c:ext>
          </c:extLst>
        </c:ser>
        <c:dLbls>
          <c:showLegendKey val="0"/>
          <c:showVal val="0"/>
          <c:showCatName val="0"/>
          <c:showSerName val="0"/>
          <c:showPercent val="0"/>
          <c:showBubbleSize val="0"/>
        </c:dLbls>
        <c:gapWidth val="150"/>
        <c:axId val="-1990569088"/>
        <c:axId val="-1990577248"/>
      </c:barChart>
      <c:catAx>
        <c:axId val="-1990569088"/>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990577248"/>
        <c:crosses val="autoZero"/>
        <c:auto val="1"/>
        <c:lblAlgn val="ctr"/>
        <c:lblOffset val="100"/>
        <c:noMultiLvlLbl val="0"/>
      </c:catAx>
      <c:valAx>
        <c:axId val="-1990577248"/>
        <c:scaling>
          <c:orientation val="minMax"/>
        </c:scaling>
        <c:delete val="0"/>
        <c:axPos val="r"/>
        <c:majorGridlines/>
        <c:numFmt formatCode="General" sourceLinked="1"/>
        <c:majorTickMark val="out"/>
        <c:minorTickMark val="none"/>
        <c:tickLblPos val="nextTo"/>
        <c:crossAx val="-1990569088"/>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1"/>
              <c:pt idx="0">
                <c:v>14100</c:v>
              </c:pt>
            </c:numLit>
          </c:val>
          <c:extLst>
            <c:ext xmlns:c16="http://schemas.microsoft.com/office/drawing/2014/chart" uri="{C3380CC4-5D6E-409C-BE32-E72D297353CC}">
              <c16:uniqueId val="{00000000-3721-465B-8A35-C9C4D8AFD581}"/>
            </c:ext>
          </c:extLst>
        </c:ser>
        <c:ser>
          <c:idx val="0"/>
          <c:order val="1"/>
          <c:tx>
            <c:v>חיסכון שנה 1</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1-3721-465B-8A35-C9C4D8AFD581}"/>
            </c:ext>
          </c:extLst>
        </c:ser>
        <c:ser>
          <c:idx val="2"/>
          <c:order val="2"/>
          <c:tx>
            <c:v>חיסכון שנה 2</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2-3721-465B-8A35-C9C4D8AFD581}"/>
            </c:ext>
          </c:extLst>
        </c:ser>
        <c:dLbls>
          <c:showLegendKey val="0"/>
          <c:showVal val="0"/>
          <c:showCatName val="0"/>
          <c:showSerName val="0"/>
          <c:showPercent val="0"/>
          <c:showBubbleSize val="0"/>
        </c:dLbls>
        <c:gapWidth val="150"/>
        <c:axId val="-1990576704"/>
        <c:axId val="-1990579968"/>
      </c:barChart>
      <c:catAx>
        <c:axId val="-1990576704"/>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1990579968"/>
        <c:crosses val="autoZero"/>
        <c:auto val="1"/>
        <c:lblAlgn val="ctr"/>
        <c:lblOffset val="100"/>
        <c:noMultiLvlLbl val="0"/>
      </c:catAx>
      <c:valAx>
        <c:axId val="-1990579968"/>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General" sourceLinked="1"/>
        <c:majorTickMark val="out"/>
        <c:minorTickMark val="none"/>
        <c:tickLblPos val="nextTo"/>
        <c:crossAx val="-1990576704"/>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strLit>
              <c:ptCount val="5"/>
              <c:pt idx="0">
                <c:v>גז טבעי</c:v>
              </c:pt>
              <c:pt idx="1">
                <c:v>גפ"מ</c:v>
              </c:pt>
              <c:pt idx="2">
                <c:v>חשמל</c:v>
              </c:pt>
              <c:pt idx="3">
                <c:v>מזוט</c:v>
              </c:pt>
              <c:pt idx="4">
                <c:v>סולר</c:v>
              </c:pt>
            </c:strLit>
          </c:cat>
          <c:val>
            <c:numLit>
              <c:formatCode>General</c:formatCode>
              <c:ptCount val="1"/>
              <c:pt idx="0">
                <c:v>47000</c:v>
              </c:pt>
            </c:numLit>
          </c:val>
          <c:extLst>
            <c:ext xmlns:c16="http://schemas.microsoft.com/office/drawing/2014/chart" uri="{C3380CC4-5D6E-409C-BE32-E72D297353CC}">
              <c16:uniqueId val="{00000000-4FE4-4ACD-B760-DA20122C570A}"/>
            </c:ext>
          </c:extLst>
        </c:ser>
        <c:ser>
          <c:idx val="1"/>
          <c:order val="1"/>
          <c:tx>
            <c:v>הוצאות שנה 1</c:v>
          </c:tx>
          <c:invertIfNegative val="0"/>
          <c:cat>
            <c:strLit>
              <c:ptCount val="5"/>
              <c:pt idx="0">
                <c:v>גז טבעי</c:v>
              </c:pt>
              <c:pt idx="1">
                <c:v>גפ"מ</c:v>
              </c:pt>
              <c:pt idx="2">
                <c:v>חשמל</c:v>
              </c:pt>
              <c:pt idx="3">
                <c:v>מזוט</c:v>
              </c:pt>
              <c:pt idx="4">
                <c:v>סולר</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1-4FE4-4ACD-B760-DA20122C570A}"/>
            </c:ext>
          </c:extLst>
        </c:ser>
        <c:ser>
          <c:idx val="2"/>
          <c:order val="2"/>
          <c:tx>
            <c:v>הוצאות שנה 2</c:v>
          </c:tx>
          <c:invertIfNegative val="0"/>
          <c:cat>
            <c:strLit>
              <c:ptCount val="5"/>
              <c:pt idx="0">
                <c:v>גז טבעי</c:v>
              </c:pt>
              <c:pt idx="1">
                <c:v>גפ"מ</c:v>
              </c:pt>
              <c:pt idx="2">
                <c:v>חשמל</c:v>
              </c:pt>
              <c:pt idx="3">
                <c:v>מזוט</c:v>
              </c:pt>
              <c:pt idx="4">
                <c:v>סולר</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2-4FE4-4ACD-B760-DA20122C570A}"/>
            </c:ext>
          </c:extLst>
        </c:ser>
        <c:dLbls>
          <c:showLegendKey val="0"/>
          <c:showVal val="0"/>
          <c:showCatName val="0"/>
          <c:showSerName val="0"/>
          <c:showPercent val="0"/>
          <c:showBubbleSize val="0"/>
        </c:dLbls>
        <c:gapWidth val="150"/>
        <c:axId val="-1990581056"/>
        <c:axId val="-1990578880"/>
      </c:barChart>
      <c:catAx>
        <c:axId val="-1990581056"/>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990578880"/>
        <c:crosses val="autoZero"/>
        <c:auto val="1"/>
        <c:lblAlgn val="ctr"/>
        <c:lblOffset val="100"/>
        <c:noMultiLvlLbl val="0"/>
      </c:catAx>
      <c:valAx>
        <c:axId val="-1990578880"/>
        <c:scaling>
          <c:orientation val="minMax"/>
        </c:scaling>
        <c:delete val="0"/>
        <c:axPos val="r"/>
        <c:majorGridlines/>
        <c:numFmt formatCode="General" sourceLinked="1"/>
        <c:majorTickMark val="out"/>
        <c:minorTickMark val="none"/>
        <c:tickLblPos val="nextTo"/>
        <c:crossAx val="-1990581056"/>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1"/>
              <c:pt idx="0">
                <c:v>14100</c:v>
              </c:pt>
            </c:numLit>
          </c:val>
          <c:extLst>
            <c:ext xmlns:c16="http://schemas.microsoft.com/office/drawing/2014/chart" uri="{C3380CC4-5D6E-409C-BE32-E72D297353CC}">
              <c16:uniqueId val="{00000000-5D2C-4219-9D22-548475B5EBB9}"/>
            </c:ext>
          </c:extLst>
        </c:ser>
        <c:ser>
          <c:idx val="0"/>
          <c:order val="1"/>
          <c:tx>
            <c:v>חיסכון שנה 1</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1-5D2C-4219-9D22-548475B5EBB9}"/>
            </c:ext>
          </c:extLst>
        </c:ser>
        <c:ser>
          <c:idx val="2"/>
          <c:order val="2"/>
          <c:tx>
            <c:v>חיסכון שנה 2</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2-5D2C-4219-9D22-548475B5EBB9}"/>
            </c:ext>
          </c:extLst>
        </c:ser>
        <c:ser>
          <c:idx val="3"/>
          <c:order val="3"/>
          <c:tx>
            <c:v>חיסכון שנה 3</c:v>
          </c:tx>
          <c:invertIfNegative val="0"/>
          <c:cat>
            <c:strLit>
              <c:ptCount val="8"/>
              <c:pt idx="0">
                <c:v>איקלום מבנים</c:v>
              </c:pt>
              <c:pt idx="1">
                <c:v>תאורה</c:v>
              </c:pt>
              <c:pt idx="2">
                <c:v>חימום וקירור מים</c:v>
              </c:pt>
              <c:pt idx="3">
                <c:v>מנועים</c:v>
              </c:pt>
              <c:pt idx="4">
                <c:v>משאבות</c:v>
              </c:pt>
              <c:pt idx="5">
                <c:v>מדחסים</c:v>
              </c:pt>
              <c:pt idx="6">
                <c:v>כללי</c:v>
              </c:pt>
              <c:pt idx="7">
                <c:v>ייצור חשמל</c:v>
              </c:pt>
            </c:strLit>
          </c:cat>
          <c:val>
            <c:numLit>
              <c:formatCode>General</c:formatCode>
              <c:ptCount val="8"/>
              <c:pt idx="0">
                <c:v>0</c:v>
              </c:pt>
              <c:pt idx="1">
                <c:v>0</c:v>
              </c:pt>
              <c:pt idx="2">
                <c:v>0</c:v>
              </c:pt>
              <c:pt idx="3">
                <c:v>0</c:v>
              </c:pt>
              <c:pt idx="4">
                <c:v>0</c:v>
              </c:pt>
              <c:pt idx="5">
                <c:v>0</c:v>
              </c:pt>
              <c:pt idx="6">
                <c:v>0</c:v>
              </c:pt>
              <c:pt idx="7">
                <c:v>0</c:v>
              </c:pt>
            </c:numLit>
          </c:val>
          <c:extLst>
            <c:ext xmlns:c16="http://schemas.microsoft.com/office/drawing/2014/chart" uri="{C3380CC4-5D6E-409C-BE32-E72D297353CC}">
              <c16:uniqueId val="{00000003-5D2C-4219-9D22-548475B5EBB9}"/>
            </c:ext>
          </c:extLst>
        </c:ser>
        <c:dLbls>
          <c:showLegendKey val="0"/>
          <c:showVal val="0"/>
          <c:showCatName val="0"/>
          <c:showSerName val="0"/>
          <c:showPercent val="0"/>
          <c:showBubbleSize val="0"/>
        </c:dLbls>
        <c:gapWidth val="150"/>
        <c:axId val="-1990572352"/>
        <c:axId val="-1990577792"/>
      </c:barChart>
      <c:catAx>
        <c:axId val="-1990572352"/>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1990577792"/>
        <c:crosses val="autoZero"/>
        <c:auto val="1"/>
        <c:lblAlgn val="ctr"/>
        <c:lblOffset val="100"/>
        <c:noMultiLvlLbl val="0"/>
      </c:catAx>
      <c:valAx>
        <c:axId val="-1990577792"/>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General" sourceLinked="1"/>
        <c:majorTickMark val="out"/>
        <c:minorTickMark val="none"/>
        <c:tickLblPos val="nextTo"/>
        <c:crossAx val="-1990572352"/>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strLit>
              <c:ptCount val="5"/>
              <c:pt idx="0">
                <c:v>גז טבעי</c:v>
              </c:pt>
              <c:pt idx="1">
                <c:v>גפ"מ</c:v>
              </c:pt>
              <c:pt idx="2">
                <c:v>חשמל</c:v>
              </c:pt>
              <c:pt idx="3">
                <c:v>מזוט</c:v>
              </c:pt>
              <c:pt idx="4">
                <c:v>סולר</c:v>
              </c:pt>
            </c:strLit>
          </c:cat>
          <c:val>
            <c:numLit>
              <c:formatCode>General</c:formatCode>
              <c:ptCount val="1"/>
              <c:pt idx="0">
                <c:v>47000</c:v>
              </c:pt>
            </c:numLit>
          </c:val>
          <c:extLst>
            <c:ext xmlns:c16="http://schemas.microsoft.com/office/drawing/2014/chart" uri="{C3380CC4-5D6E-409C-BE32-E72D297353CC}">
              <c16:uniqueId val="{00000000-C4F9-426B-B411-4560F14CB0DE}"/>
            </c:ext>
          </c:extLst>
        </c:ser>
        <c:ser>
          <c:idx val="1"/>
          <c:order val="1"/>
          <c:tx>
            <c:v>הוצאות שנה 1</c:v>
          </c:tx>
          <c:invertIfNegative val="0"/>
          <c:cat>
            <c:strLit>
              <c:ptCount val="5"/>
              <c:pt idx="0">
                <c:v>גז טבעי</c:v>
              </c:pt>
              <c:pt idx="1">
                <c:v>גפ"מ</c:v>
              </c:pt>
              <c:pt idx="2">
                <c:v>חשמל</c:v>
              </c:pt>
              <c:pt idx="3">
                <c:v>מזוט</c:v>
              </c:pt>
              <c:pt idx="4">
                <c:v>סולר</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1-C4F9-426B-B411-4560F14CB0DE}"/>
            </c:ext>
          </c:extLst>
        </c:ser>
        <c:ser>
          <c:idx val="2"/>
          <c:order val="2"/>
          <c:tx>
            <c:v>הוצאות שנה 2</c:v>
          </c:tx>
          <c:invertIfNegative val="0"/>
          <c:cat>
            <c:strLit>
              <c:ptCount val="5"/>
              <c:pt idx="0">
                <c:v>גז טבעי</c:v>
              </c:pt>
              <c:pt idx="1">
                <c:v>גפ"מ</c:v>
              </c:pt>
              <c:pt idx="2">
                <c:v>חשמל</c:v>
              </c:pt>
              <c:pt idx="3">
                <c:v>מזוט</c:v>
              </c:pt>
              <c:pt idx="4">
                <c:v>סולר</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2-C4F9-426B-B411-4560F14CB0DE}"/>
            </c:ext>
          </c:extLst>
        </c:ser>
        <c:ser>
          <c:idx val="3"/>
          <c:order val="3"/>
          <c:tx>
            <c:v>הוצאות שנה 3</c:v>
          </c:tx>
          <c:invertIfNegative val="0"/>
          <c:cat>
            <c:strLit>
              <c:ptCount val="5"/>
              <c:pt idx="0">
                <c:v>גז טבעי</c:v>
              </c:pt>
              <c:pt idx="1">
                <c:v>גפ"מ</c:v>
              </c:pt>
              <c:pt idx="2">
                <c:v>חשמל</c:v>
              </c:pt>
              <c:pt idx="3">
                <c:v>מזוט</c:v>
              </c:pt>
              <c:pt idx="4">
                <c:v>סולר</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3-C4F9-426B-B411-4560F14CB0DE}"/>
            </c:ext>
          </c:extLst>
        </c:ser>
        <c:dLbls>
          <c:showLegendKey val="0"/>
          <c:showVal val="0"/>
          <c:showCatName val="0"/>
          <c:showSerName val="0"/>
          <c:showPercent val="0"/>
          <c:showBubbleSize val="0"/>
        </c:dLbls>
        <c:gapWidth val="150"/>
        <c:axId val="-1990579424"/>
        <c:axId val="-1990571808"/>
      </c:barChart>
      <c:catAx>
        <c:axId val="-1990579424"/>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990571808"/>
        <c:crosses val="autoZero"/>
        <c:auto val="1"/>
        <c:lblAlgn val="ctr"/>
        <c:lblOffset val="100"/>
        <c:noMultiLvlLbl val="0"/>
      </c:catAx>
      <c:valAx>
        <c:axId val="-1990571808"/>
        <c:scaling>
          <c:orientation val="minMax"/>
        </c:scaling>
        <c:delete val="0"/>
        <c:axPos val="r"/>
        <c:majorGridlines/>
        <c:numFmt formatCode="General" sourceLinked="1"/>
        <c:majorTickMark val="out"/>
        <c:minorTickMark val="none"/>
        <c:tickLblPos val="nextTo"/>
        <c:crossAx val="-1990579424"/>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e-IL" sz="1200" b="1">
                <a:solidFill>
                  <a:sysClr val="windowText" lastClr="000000"/>
                </a:solidFill>
              </a:rPr>
              <a:t>סה"כ עלות רכישת חשמל ומכירת חשמל/</a:t>
            </a:r>
            <a:r>
              <a:rPr lang="he-IL" sz="1200" b="1" baseline="0">
                <a:solidFill>
                  <a:sysClr val="windowText" lastClr="000000"/>
                </a:solidFill>
              </a:rPr>
              <a:t> הזרמת חשמל לצריכה עצמית (ש"ח בשנה)</a:t>
            </a:r>
            <a:endParaRPr lang="en-US" sz="12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21254006631819017"/>
          <c:y val="0.18078233965674401"/>
          <c:w val="0.71460018642690282"/>
          <c:h val="0.68538255558311301"/>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2-34E2-43C7-9372-172EFFB8133E}"/>
              </c:ext>
            </c:extLst>
          </c:dPt>
          <c:cat>
            <c:strRef>
              <c:f>'אמדן כלכלי'!$B$55:$B$56</c:f>
              <c:strCache>
                <c:ptCount val="2"/>
                <c:pt idx="0">
                  <c:v>סה"כ עלות רכישת חשמל</c:v>
                </c:pt>
                <c:pt idx="1">
                  <c:v>סה"כ עלות מכירת חשמל</c:v>
                </c:pt>
              </c:strCache>
            </c:strRef>
          </c:cat>
          <c:val>
            <c:numRef>
              <c:f>'אמדן כלכלי'!$C$55:$C$56</c:f>
              <c:numCache>
                <c:formatCode>_ * #,##0_ ;_ * \-#,##0_ ;_ * "-"??_ ;_ @_ </c:formatCode>
                <c:ptCount val="2"/>
                <c:pt idx="0">
                  <c:v>0</c:v>
                </c:pt>
                <c:pt idx="1">
                  <c:v>0</c:v>
                </c:pt>
              </c:numCache>
            </c:numRef>
          </c:val>
          <c:extLst>
            <c:ext xmlns:c16="http://schemas.microsoft.com/office/drawing/2014/chart" uri="{C3380CC4-5D6E-409C-BE32-E72D297353CC}">
              <c16:uniqueId val="{00000000-34E2-43C7-9372-172EFFB8133E}"/>
            </c:ext>
          </c:extLst>
        </c:ser>
        <c:dLbls>
          <c:showLegendKey val="0"/>
          <c:showVal val="0"/>
          <c:showCatName val="0"/>
          <c:showSerName val="0"/>
          <c:showPercent val="0"/>
          <c:showBubbleSize val="0"/>
        </c:dLbls>
        <c:gapWidth val="114"/>
        <c:overlap val="60"/>
        <c:axId val="285371551"/>
        <c:axId val="285377375"/>
      </c:barChart>
      <c:catAx>
        <c:axId val="285371551"/>
        <c:scaling>
          <c:orientation val="minMax"/>
        </c:scaling>
        <c:delete val="1"/>
        <c:axPos val="b"/>
        <c:numFmt formatCode="General" sourceLinked="1"/>
        <c:majorTickMark val="none"/>
        <c:minorTickMark val="none"/>
        <c:tickLblPos val="nextTo"/>
        <c:crossAx val="285377375"/>
        <c:crosses val="autoZero"/>
        <c:auto val="1"/>
        <c:lblAlgn val="ctr"/>
        <c:lblOffset val="100"/>
        <c:noMultiLvlLbl val="0"/>
      </c:catAx>
      <c:valAx>
        <c:axId val="285377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e-IL"/>
          </a:p>
        </c:txPr>
        <c:crossAx val="285371551"/>
        <c:crosses val="autoZero"/>
        <c:crossBetween val="between"/>
      </c:valAx>
      <c:spPr>
        <a:noFill/>
        <a:ln>
          <a:noFill/>
        </a:ln>
        <a:effectLst/>
      </c:spPr>
    </c:plotArea>
    <c:legend>
      <c:legendPos val="r"/>
      <c:layout>
        <c:manualLayout>
          <c:xMode val="edge"/>
          <c:yMode val="edge"/>
          <c:x val="0.40617227678155943"/>
          <c:y val="0.85478651628714475"/>
          <c:w val="0.30063909381847354"/>
          <c:h val="0.1430282774393804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he-I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1513421</xdr:colOff>
      <xdr:row>0</xdr:row>
      <xdr:rowOff>1280586</xdr:rowOff>
    </xdr:from>
    <xdr:to>
      <xdr:col>2</xdr:col>
      <xdr:colOff>2696439</xdr:colOff>
      <xdr:row>1</xdr:row>
      <xdr:rowOff>301626</xdr:rowOff>
    </xdr:to>
    <xdr:pic>
      <xdr:nvPicPr>
        <xdr:cNvPr id="2" name="Picture 1" descr="משרד האנרגיה – ויקיפדיה">
          <a:extLst>
            <a:ext uri="{FF2B5EF4-FFF2-40B4-BE49-F238E27FC236}">
              <a16:creationId xmlns:a16="http://schemas.microsoft.com/office/drawing/2014/main" id="{EB4EE691-A256-4BCE-AA2F-90C52815F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8916161" y="1280586"/>
          <a:ext cx="1176668" cy="86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1076437</xdr:colOff>
      <xdr:row>4</xdr:row>
      <xdr:rowOff>59078</xdr:rowOff>
    </xdr:from>
    <xdr:to>
      <xdr:col>9</xdr:col>
      <xdr:colOff>926561</xdr:colOff>
      <xdr:row>12</xdr:row>
      <xdr:rowOff>3743464</xdr:rowOff>
    </xdr:to>
    <xdr:pic>
      <xdr:nvPicPr>
        <xdr:cNvPr id="4" name="Picture 3">
          <a:extLst>
            <a:ext uri="{FF2B5EF4-FFF2-40B4-BE49-F238E27FC236}">
              <a16:creationId xmlns:a16="http://schemas.microsoft.com/office/drawing/2014/main" id="{B030618F-79F5-4412-AC08-0B1C03BF22E8}"/>
            </a:ext>
          </a:extLst>
        </xdr:cNvPr>
        <xdr:cNvPicPr>
          <a:picLocks noChangeAspect="1"/>
        </xdr:cNvPicPr>
      </xdr:nvPicPr>
      <xdr:blipFill>
        <a:blip xmlns:r="http://schemas.openxmlformats.org/officeDocument/2006/relationships" r:embed="rId1"/>
        <a:stretch>
          <a:fillRect/>
        </a:stretch>
      </xdr:blipFill>
      <xdr:spPr>
        <a:xfrm>
          <a:off x="10416950113" y="1940266"/>
          <a:ext cx="7026418" cy="5797348"/>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90</xdr:row>
      <xdr:rowOff>97366</xdr:rowOff>
    </xdr:from>
    <xdr:to>
      <xdr:col>10</xdr:col>
      <xdr:colOff>1853141</xdr:colOff>
      <xdr:row>105</xdr:row>
      <xdr:rowOff>179916</xdr:rowOff>
    </xdr:to>
    <xdr:graphicFrame macro="">
      <xdr:nvGraphicFramePr>
        <xdr:cNvPr id="2" name="Chart 1" descr="חיסכון לפי רכיב פרויקט &#10;בשנת הדיווח&#10;" title="חיסכון לפי רכיב פרויקט ">
          <a:extLst>
            <a:ext uri="{FF2B5EF4-FFF2-40B4-BE49-F238E27FC236}">
              <a16:creationId xmlns:a16="http://schemas.microsoft.com/office/drawing/2014/main" id="{5A44317C-EDAE-4493-BCBC-AF40ADE58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63500</xdr:colOff>
      <xdr:row>90</xdr:row>
      <xdr:rowOff>84667</xdr:rowOff>
    </xdr:from>
    <xdr:to>
      <xdr:col>14</xdr:col>
      <xdr:colOff>571500</xdr:colOff>
      <xdr:row>106</xdr:row>
      <xdr:rowOff>0</xdr:rowOff>
    </xdr:to>
    <xdr:graphicFrame macro="">
      <xdr:nvGraphicFramePr>
        <xdr:cNvPr id="4" name="Chart 3" descr="הוצאות על אנרגיה &#10;לפני ואחרי הטמעת הפרויקט&#10;" title="הוצאות על אנרגיה">
          <a:extLst>
            <a:ext uri="{FF2B5EF4-FFF2-40B4-BE49-F238E27FC236}">
              <a16:creationId xmlns:a16="http://schemas.microsoft.com/office/drawing/2014/main" id="{9BE0663C-4843-4879-8F93-31A46107A9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433917</xdr:colOff>
      <xdr:row>131</xdr:row>
      <xdr:rowOff>95249</xdr:rowOff>
    </xdr:from>
    <xdr:to>
      <xdr:col>11</xdr:col>
      <xdr:colOff>159808</xdr:colOff>
      <xdr:row>150</xdr:row>
      <xdr:rowOff>42332</xdr:rowOff>
    </xdr:to>
    <xdr:graphicFrame macro="">
      <xdr:nvGraphicFramePr>
        <xdr:cNvPr id="5" name="Chart 4" descr="חיסכון לפי רכיב פרויקט &#10;בשנת הדיווח&#10;" title="חיסכון לפי רכיב פרויקט ">
          <a:extLst>
            <a:ext uri="{FF2B5EF4-FFF2-40B4-BE49-F238E27FC236}">
              <a16:creationId xmlns:a16="http://schemas.microsoft.com/office/drawing/2014/main" id="{F3B93E8A-62CE-4FDD-BA2C-2B43093B3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455084</xdr:colOff>
      <xdr:row>131</xdr:row>
      <xdr:rowOff>137584</xdr:rowOff>
    </xdr:from>
    <xdr:to>
      <xdr:col>14</xdr:col>
      <xdr:colOff>963084</xdr:colOff>
      <xdr:row>150</xdr:row>
      <xdr:rowOff>74083</xdr:rowOff>
    </xdr:to>
    <xdr:graphicFrame macro="">
      <xdr:nvGraphicFramePr>
        <xdr:cNvPr id="6" name="Chart 5" descr="הוצאות על אנרגיה &#10;לפני ואחרי הטמעת הפרויקט&#10;" title="הוצאות על אנרגיה ">
          <a:extLst>
            <a:ext uri="{FF2B5EF4-FFF2-40B4-BE49-F238E27FC236}">
              <a16:creationId xmlns:a16="http://schemas.microsoft.com/office/drawing/2014/main" id="{C51974F9-56F0-474D-B6C0-DF3DE03D0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391584</xdr:colOff>
      <xdr:row>172</xdr:row>
      <xdr:rowOff>243417</xdr:rowOff>
    </xdr:from>
    <xdr:to>
      <xdr:col>11</xdr:col>
      <xdr:colOff>117475</xdr:colOff>
      <xdr:row>196</xdr:row>
      <xdr:rowOff>105833</xdr:rowOff>
    </xdr:to>
    <xdr:graphicFrame macro="">
      <xdr:nvGraphicFramePr>
        <xdr:cNvPr id="7" name="Chart 6" descr="חיסכון לפי רכיב פרויקט &#10;בשנת הדיווח&#10;" title="חיסכון לפי רכיב פרויקט ">
          <a:extLst>
            <a:ext uri="{FF2B5EF4-FFF2-40B4-BE49-F238E27FC236}">
              <a16:creationId xmlns:a16="http://schemas.microsoft.com/office/drawing/2014/main" id="{839C5188-5F5B-4134-B82A-B97AD0894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571501</xdr:colOff>
      <xdr:row>172</xdr:row>
      <xdr:rowOff>127000</xdr:rowOff>
    </xdr:from>
    <xdr:to>
      <xdr:col>14</xdr:col>
      <xdr:colOff>1079501</xdr:colOff>
      <xdr:row>196</xdr:row>
      <xdr:rowOff>31749</xdr:rowOff>
    </xdr:to>
    <xdr:graphicFrame macro="">
      <xdr:nvGraphicFramePr>
        <xdr:cNvPr id="8" name="Chart 7" descr="הוצאות על אנרגיה &#10;לפני ואחרי הטמעת הפרויקט&#10;" title="הוצאות על אנרגיה ">
          <a:extLst>
            <a:ext uri="{FF2B5EF4-FFF2-40B4-BE49-F238E27FC236}">
              <a16:creationId xmlns:a16="http://schemas.microsoft.com/office/drawing/2014/main" id="{180C6088-7DA8-4C4F-87D8-804AC5000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456409</xdr:colOff>
      <xdr:row>70</xdr:row>
      <xdr:rowOff>20238</xdr:rowOff>
    </xdr:from>
    <xdr:to>
      <xdr:col>2</xdr:col>
      <xdr:colOff>1997075</xdr:colOff>
      <xdr:row>215</xdr:row>
      <xdr:rowOff>13607</xdr:rowOff>
    </xdr:to>
    <xdr:graphicFrame macro="">
      <xdr:nvGraphicFramePr>
        <xdr:cNvPr id="9" name="Chart 8">
          <a:extLst>
            <a:ext uri="{FF2B5EF4-FFF2-40B4-BE49-F238E27FC236}">
              <a16:creationId xmlns:a16="http://schemas.microsoft.com/office/drawing/2014/main" id="{62FCA0A0-F91D-4801-9A1B-67A01DCEF8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2.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drawing" Target="../drawings/drawing4.xml"/><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17"/>
  <sheetViews>
    <sheetView rightToLeft="1" tabSelected="1" zoomScale="90" zoomScaleNormal="90" workbookViewId="0">
      <selection activeCell="D12" sqref="D12"/>
    </sheetView>
  </sheetViews>
  <sheetFormatPr defaultColWidth="9" defaultRowHeight="16.8"/>
  <cols>
    <col min="1" max="1" width="5.5" style="164" customWidth="1"/>
    <col min="2" max="2" width="36.69921875" style="164" customWidth="1"/>
    <col min="3" max="3" width="43.796875" style="165" customWidth="1"/>
    <col min="4" max="4" width="37" style="165" customWidth="1"/>
    <col min="5" max="5" width="20.5" style="165" customWidth="1"/>
    <col min="6" max="6" width="24.5" style="165" customWidth="1"/>
    <col min="7" max="7" width="17.5" style="165" customWidth="1"/>
    <col min="8" max="8" width="24.5" style="165" customWidth="1"/>
    <col min="9" max="9" width="19.296875" style="165" customWidth="1"/>
    <col min="10" max="12" width="19.296875" style="164" customWidth="1"/>
    <col min="13" max="13" width="20.796875" style="164" customWidth="1"/>
    <col min="14" max="14" width="13.796875" style="164" customWidth="1"/>
    <col min="15" max="15" width="28.5" style="165" customWidth="1"/>
    <col min="16" max="16" width="11" style="165" customWidth="1"/>
    <col min="17" max="17" width="34.5" style="165" customWidth="1"/>
    <col min="18" max="18" width="26.296875" style="165" customWidth="1"/>
    <col min="19" max="19" width="29.5" style="165" customWidth="1"/>
    <col min="20" max="20" width="18.19921875" style="165" customWidth="1"/>
    <col min="21" max="26" width="29.5" style="165" customWidth="1"/>
    <col min="27" max="27" width="10.5" style="165" customWidth="1"/>
    <col min="28" max="28" width="29.796875" style="165" customWidth="1"/>
    <col min="29" max="29" width="14.5" style="165" customWidth="1"/>
    <col min="30" max="30" width="28.296875" style="165" customWidth="1"/>
    <col min="31" max="31" width="20.5" style="165" customWidth="1"/>
    <col min="32" max="32" width="29.5" style="165" customWidth="1"/>
    <col min="33" max="33" width="20.69921875" style="165" customWidth="1"/>
    <col min="34" max="34" width="16.5" style="165" customWidth="1"/>
    <col min="35" max="35" width="15.5" style="165" customWidth="1"/>
    <col min="36" max="36" width="18.69921875" style="165" customWidth="1"/>
    <col min="37" max="37" width="20.796875" style="165" customWidth="1"/>
    <col min="38" max="38" width="27.19921875" style="165" customWidth="1"/>
    <col min="39" max="39" width="27" style="165" customWidth="1"/>
    <col min="40" max="40" width="18.296875" style="165" customWidth="1"/>
    <col min="41" max="41" width="23.5" style="165" customWidth="1"/>
    <col min="42" max="42" width="20.296875" style="165" customWidth="1"/>
    <col min="43" max="43" width="20.19921875" style="165" customWidth="1"/>
    <col min="44" max="44" width="16.5" style="165" customWidth="1"/>
    <col min="45" max="45" width="24.796875" style="165" customWidth="1"/>
    <col min="46" max="46" width="14.5" style="165" customWidth="1"/>
    <col min="47" max="47" width="28.69921875" style="165" customWidth="1"/>
    <col min="48" max="48" width="19.19921875" style="165" customWidth="1"/>
    <col min="49" max="49" width="20.796875" style="165" customWidth="1"/>
    <col min="50" max="50" width="22.5" style="165" customWidth="1"/>
    <col min="51" max="51" width="25.796875" style="165" customWidth="1"/>
    <col min="52" max="52" width="21.796875" style="165" customWidth="1"/>
    <col min="53" max="53" width="25.19921875" style="165" customWidth="1"/>
    <col min="54" max="54" width="22" style="165" bestFit="1" customWidth="1"/>
    <col min="55" max="55" width="11.69921875" style="165" customWidth="1"/>
    <col min="56" max="56" width="27.5" style="165" customWidth="1"/>
    <col min="57" max="57" width="22.5" style="165" customWidth="1"/>
    <col min="58" max="58" width="26.296875" style="165" customWidth="1"/>
    <col min="59" max="59" width="20.796875" style="165" customWidth="1"/>
    <col min="60" max="61" width="26.5" style="165" customWidth="1"/>
    <col min="62" max="62" width="15.5" style="165" customWidth="1"/>
    <col min="63" max="63" width="11.296875" style="165" customWidth="1"/>
    <col min="64" max="64" width="13.296875" style="165" customWidth="1"/>
    <col min="65" max="65" width="11" style="165" customWidth="1"/>
    <col min="66" max="66" width="22" style="182" bestFit="1" customWidth="1"/>
    <col min="67" max="67" width="13.69921875" style="165" customWidth="1"/>
    <col min="68" max="68" width="26.5" style="165" customWidth="1"/>
    <col min="69" max="69" width="14.796875" style="165" customWidth="1"/>
    <col min="70" max="70" width="13.69921875" style="165" customWidth="1"/>
    <col min="71" max="71" width="14.5" style="165" customWidth="1"/>
    <col min="72" max="72" width="17.69921875" style="165" customWidth="1"/>
    <col min="73" max="73" width="20.796875" style="165" customWidth="1"/>
    <col min="74" max="74" width="12.19921875" style="165" customWidth="1"/>
    <col min="75" max="75" width="14.5" style="165" customWidth="1"/>
    <col min="76" max="76" width="20.5" style="165" customWidth="1"/>
    <col min="77" max="77" width="15.19921875" style="165" customWidth="1"/>
    <col min="78" max="78" width="22" style="165" bestFit="1" customWidth="1"/>
    <col min="79" max="79" width="13.5" style="165" customWidth="1"/>
    <col min="80" max="80" width="20" style="165" customWidth="1"/>
    <col min="81" max="81" width="12.296875" style="165" customWidth="1"/>
    <col min="82" max="82" width="15.5" style="165" customWidth="1"/>
    <col min="83" max="83" width="26" style="165" customWidth="1"/>
    <col min="84" max="84" width="14.5" style="165" customWidth="1"/>
    <col min="85" max="85" width="20.796875" style="165" customWidth="1"/>
    <col min="86" max="86" width="11.5" style="165" customWidth="1"/>
    <col min="87" max="87" width="20.19921875" style="165" bestFit="1" customWidth="1"/>
    <col min="88" max="88" width="9" style="165"/>
    <col min="89" max="89" width="11.69921875" style="165" bestFit="1" customWidth="1"/>
    <col min="90" max="90" width="22" style="165" bestFit="1" customWidth="1"/>
    <col min="91" max="93" width="9" style="165"/>
    <col min="94" max="94" width="13.5" style="165" customWidth="1"/>
    <col min="95" max="95" width="13.19921875" style="165" customWidth="1"/>
    <col min="96" max="96" width="10.5" style="165" customWidth="1"/>
    <col min="97" max="97" width="20.796875" style="165" customWidth="1"/>
    <col min="98" max="98" width="9" style="165" customWidth="1"/>
    <col min="99" max="99" width="20.19921875" style="165" bestFit="1" customWidth="1"/>
    <col min="100" max="100" width="9" style="165"/>
    <col min="101" max="101" width="11.69921875" style="165" bestFit="1" customWidth="1"/>
    <col min="102" max="102" width="22" style="165" bestFit="1" customWidth="1"/>
    <col min="103" max="105" width="9" style="165"/>
    <col min="106" max="106" width="13.5" style="165" customWidth="1"/>
    <col min="107" max="107" width="13.19921875" style="165" customWidth="1"/>
    <col min="108" max="108" width="10.5" style="165" customWidth="1"/>
    <col min="109" max="109" width="20.796875" style="165" customWidth="1"/>
    <col min="110" max="110" width="9" style="165" customWidth="1"/>
    <col min="111" max="111" width="20.19921875" style="165" bestFit="1" customWidth="1"/>
    <col min="112" max="112" width="9" style="165"/>
    <col min="113" max="113" width="11.69921875" style="165" bestFit="1" customWidth="1"/>
    <col min="114" max="114" width="22" style="165" bestFit="1" customWidth="1"/>
    <col min="115" max="117" width="9" style="165"/>
    <col min="118" max="118" width="13.5" style="165" customWidth="1"/>
    <col min="119" max="119" width="20.19921875" style="165" customWidth="1"/>
    <col min="120" max="120" width="10.5" style="165" customWidth="1"/>
    <col min="121" max="121" width="20.796875" style="165" customWidth="1"/>
    <col min="122" max="122" width="9" style="165" customWidth="1"/>
    <col min="123" max="16384" width="9" style="165"/>
  </cols>
  <sheetData>
    <row r="1" spans="1:302" s="164" customFormat="1" ht="145.05000000000001" customHeight="1">
      <c r="A1" s="524" t="s">
        <v>0</v>
      </c>
      <c r="B1" s="525"/>
      <c r="C1" s="525"/>
      <c r="D1" s="525"/>
      <c r="E1" s="526"/>
    </row>
    <row r="2" spans="1:302" s="164" customFormat="1" ht="28.05" customHeight="1">
      <c r="A2" s="227"/>
      <c r="B2" s="228"/>
      <c r="C2" s="228"/>
      <c r="D2" s="228"/>
      <c r="E2" s="229"/>
    </row>
    <row r="3" spans="1:302" s="164" customFormat="1" ht="14.25" customHeight="1">
      <c r="A3" s="187"/>
      <c r="E3" s="188"/>
      <c r="I3"/>
    </row>
    <row r="4" spans="1:302" s="183" customFormat="1" ht="19.05" customHeight="1">
      <c r="A4" s="189"/>
      <c r="B4" s="183" t="s">
        <v>1</v>
      </c>
      <c r="C4" s="190"/>
      <c r="E4" s="191"/>
    </row>
    <row r="5" spans="1:302" s="183" customFormat="1" ht="19.05" customHeight="1">
      <c r="A5" s="189"/>
      <c r="B5" s="183" t="s">
        <v>2</v>
      </c>
      <c r="E5" s="191"/>
    </row>
    <row r="6" spans="1:302" s="164" customFormat="1" ht="19.05" customHeight="1">
      <c r="A6" s="187"/>
      <c r="B6" s="202" t="s">
        <v>3</v>
      </c>
      <c r="E6" s="188"/>
    </row>
    <row r="7" spans="1:302" s="164" customFormat="1" ht="14.1" customHeight="1">
      <c r="A7" s="187"/>
      <c r="E7" s="188"/>
    </row>
    <row r="8" spans="1:302" s="164" customFormat="1">
      <c r="A8" s="187"/>
      <c r="B8" s="208" t="s">
        <v>4</v>
      </c>
      <c r="E8" s="188"/>
    </row>
    <row r="9" spans="1:302" ht="19.5" customHeight="1">
      <c r="A9" s="192"/>
      <c r="B9" s="209" t="s">
        <v>5</v>
      </c>
      <c r="C9" s="164"/>
      <c r="D9" s="164"/>
      <c r="E9" s="188"/>
      <c r="F9" s="164"/>
      <c r="G9" s="164"/>
      <c r="H9" s="164"/>
      <c r="I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BN9" s="165"/>
    </row>
    <row r="10" spans="1:302">
      <c r="A10" s="192"/>
      <c r="B10" s="166"/>
      <c r="C10" s="164"/>
      <c r="D10" s="164"/>
      <c r="E10" s="188"/>
      <c r="F10" s="164"/>
      <c r="G10" s="164"/>
      <c r="H10" s="164"/>
      <c r="I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BN10" s="165"/>
    </row>
    <row r="11" spans="1:302" s="167" customFormat="1" ht="24.6">
      <c r="A11" s="193"/>
      <c r="B11" s="226" t="s">
        <v>6</v>
      </c>
      <c r="E11" s="194"/>
      <c r="BL11" s="168"/>
    </row>
    <row r="12" spans="1:302" s="184" customFormat="1" ht="19.05" customHeight="1">
      <c r="A12" s="195" t="s">
        <v>7</v>
      </c>
      <c r="B12" s="203" t="s">
        <v>8</v>
      </c>
      <c r="C12" s="183"/>
      <c r="E12" s="196"/>
      <c r="JW12" s="185"/>
      <c r="JX12" s="185"/>
      <c r="JY12" s="185"/>
      <c r="JZ12" s="185"/>
      <c r="KA12" s="185"/>
      <c r="KB12" s="185"/>
      <c r="KC12" s="185"/>
      <c r="KD12" s="185"/>
      <c r="KE12" s="185"/>
      <c r="KF12" s="185"/>
      <c r="KG12" s="185"/>
      <c r="KH12" s="185"/>
      <c r="KI12" s="185"/>
      <c r="KJ12" s="185"/>
      <c r="KK12" s="185"/>
      <c r="KL12" s="185"/>
      <c r="KM12" s="185"/>
      <c r="KN12" s="185"/>
      <c r="KO12" s="185"/>
      <c r="KP12" s="185"/>
    </row>
    <row r="13" spans="1:302" s="184" customFormat="1" ht="19.05" customHeight="1">
      <c r="A13" s="195" t="s">
        <v>7</v>
      </c>
      <c r="B13" s="183" t="s">
        <v>9</v>
      </c>
      <c r="C13" s="183"/>
      <c r="D13" s="185"/>
      <c r="E13" s="197"/>
      <c r="G13" s="185"/>
      <c r="H13" s="185"/>
      <c r="I13" s="185"/>
      <c r="J13" s="185"/>
      <c r="K13" s="185"/>
      <c r="L13" s="185"/>
      <c r="M13" s="185"/>
      <c r="N13" s="185"/>
      <c r="O13" s="185"/>
      <c r="P13" s="185"/>
      <c r="Q13" s="185"/>
      <c r="R13" s="185"/>
      <c r="S13" s="185"/>
      <c r="T13" s="185"/>
      <c r="U13" s="185"/>
      <c r="V13" s="185"/>
      <c r="W13" s="185"/>
      <c r="X13" s="185"/>
      <c r="Y13" s="185"/>
      <c r="Z13" s="185"/>
      <c r="BN13" s="186"/>
    </row>
    <row r="14" spans="1:302" s="184" customFormat="1" ht="19.05" customHeight="1">
      <c r="A14" s="195" t="s">
        <v>7</v>
      </c>
      <c r="B14" s="183" t="s">
        <v>10</v>
      </c>
      <c r="C14" s="183"/>
      <c r="E14" s="196"/>
      <c r="BN14" s="186"/>
    </row>
    <row r="15" spans="1:302" s="184" customFormat="1" ht="19.05" customHeight="1">
      <c r="A15" s="195" t="s">
        <v>7</v>
      </c>
      <c r="B15" s="523" t="s">
        <v>11</v>
      </c>
      <c r="C15" s="523"/>
      <c r="E15" s="196"/>
      <c r="BN15" s="186"/>
    </row>
    <row r="16" spans="1:302" s="164" customFormat="1" ht="16.05" customHeight="1">
      <c r="A16" s="198"/>
      <c r="B16" s="523"/>
      <c r="C16" s="523"/>
      <c r="E16" s="188"/>
      <c r="BN16" s="169"/>
    </row>
    <row r="17" spans="1:66" s="164" customFormat="1" ht="16.05" customHeight="1">
      <c r="A17" s="198"/>
      <c r="B17" s="170" t="s">
        <v>12</v>
      </c>
      <c r="C17" s="171"/>
      <c r="E17" s="188"/>
      <c r="BN17" s="169"/>
    </row>
    <row r="18" spans="1:66" s="164" customFormat="1">
      <c r="A18" s="198"/>
      <c r="B18" s="235" t="s">
        <v>13</v>
      </c>
      <c r="C18" s="171"/>
      <c r="E18" s="188"/>
      <c r="BN18" s="169"/>
    </row>
    <row r="19" spans="1:66" s="164" customFormat="1">
      <c r="A19" s="198"/>
      <c r="B19" s="506" t="s">
        <v>663</v>
      </c>
      <c r="C19" s="171"/>
      <c r="E19" s="188"/>
      <c r="BN19" s="169"/>
    </row>
    <row r="20" spans="1:66" s="164" customFormat="1">
      <c r="A20" s="198"/>
      <c r="C20" s="171"/>
      <c r="E20" s="188"/>
      <c r="BN20" s="169"/>
    </row>
    <row r="21" spans="1:66" s="164" customFormat="1" ht="21.75" customHeight="1">
      <c r="A21" s="195" t="s">
        <v>7</v>
      </c>
      <c r="B21" s="183" t="s">
        <v>14</v>
      </c>
      <c r="E21" s="188"/>
      <c r="BN21" s="169"/>
    </row>
    <row r="22" spans="1:66" s="167" customFormat="1" ht="27.6" customHeight="1">
      <c r="A22" s="193"/>
      <c r="B22" s="226" t="s">
        <v>15</v>
      </c>
      <c r="E22" s="194"/>
      <c r="BL22" s="168"/>
    </row>
    <row r="23" spans="1:66" s="169" customFormat="1" ht="22.05" customHeight="1">
      <c r="A23" s="204"/>
      <c r="B23" s="206" t="s">
        <v>16</v>
      </c>
      <c r="D23" s="175"/>
      <c r="E23" s="205"/>
      <c r="F23" s="180"/>
      <c r="G23" s="180"/>
      <c r="H23" s="180"/>
      <c r="I23" s="180"/>
      <c r="J23" s="180"/>
      <c r="K23" s="180"/>
      <c r="L23" s="180"/>
      <c r="M23" s="180"/>
      <c r="N23" s="180"/>
      <c r="O23" s="180"/>
      <c r="P23" s="180"/>
      <c r="Q23" s="180"/>
      <c r="R23" s="180"/>
      <c r="S23" s="180"/>
      <c r="T23" s="180"/>
      <c r="U23" s="180"/>
      <c r="V23" s="180"/>
      <c r="W23" s="180"/>
      <c r="X23" s="180"/>
      <c r="Y23" s="180"/>
      <c r="Z23" s="180"/>
    </row>
    <row r="24" spans="1:66" s="169" customFormat="1" ht="22.05" customHeight="1">
      <c r="A24" s="204"/>
      <c r="B24" s="207" t="s">
        <v>17</v>
      </c>
      <c r="D24" s="175"/>
      <c r="E24" s="205"/>
      <c r="F24" s="180"/>
      <c r="G24" s="180"/>
      <c r="H24" s="180"/>
      <c r="I24" s="180"/>
      <c r="J24" s="180"/>
      <c r="K24" s="180"/>
      <c r="L24" s="180"/>
      <c r="M24" s="180"/>
      <c r="N24" s="180"/>
      <c r="O24" s="180"/>
      <c r="P24" s="180"/>
      <c r="Q24" s="180"/>
      <c r="R24" s="180"/>
      <c r="S24" s="180"/>
      <c r="T24" s="180"/>
      <c r="U24" s="180"/>
      <c r="V24" s="180"/>
      <c r="W24" s="180"/>
      <c r="X24" s="180"/>
      <c r="Y24" s="180"/>
      <c r="Z24" s="180"/>
    </row>
    <row r="25" spans="1:66" s="169" customFormat="1" ht="22.05" customHeight="1">
      <c r="A25" s="204"/>
      <c r="B25" s="207"/>
      <c r="D25" s="175"/>
      <c r="E25" s="205"/>
      <c r="F25" s="180"/>
      <c r="G25" s="180"/>
      <c r="H25" s="180"/>
      <c r="I25" s="180"/>
      <c r="J25" s="180"/>
      <c r="K25" s="180"/>
      <c r="L25" s="180"/>
      <c r="M25" s="180"/>
      <c r="N25" s="180"/>
      <c r="O25" s="180"/>
      <c r="P25" s="180"/>
      <c r="Q25" s="180"/>
      <c r="R25" s="180"/>
      <c r="S25" s="180"/>
      <c r="T25" s="180"/>
      <c r="U25" s="180"/>
      <c r="V25" s="180"/>
      <c r="W25" s="180"/>
      <c r="X25" s="180"/>
      <c r="Y25" s="180"/>
      <c r="Z25" s="180"/>
    </row>
    <row r="26" spans="1:66" s="164" customFormat="1" ht="17.399999999999999" thickBot="1">
      <c r="A26" s="199"/>
      <c r="B26" s="200"/>
      <c r="C26" s="200"/>
      <c r="D26" s="200"/>
      <c r="E26" s="201"/>
      <c r="F26" s="174"/>
      <c r="G26" s="174"/>
      <c r="H26" s="174"/>
      <c r="I26" s="174"/>
      <c r="J26" s="174"/>
      <c r="K26" s="174"/>
      <c r="L26" s="174"/>
      <c r="M26" s="174"/>
      <c r="N26" s="174"/>
      <c r="O26" s="174"/>
      <c r="P26" s="174"/>
      <c r="Q26" s="174"/>
      <c r="R26" s="174"/>
      <c r="S26" s="174"/>
      <c r="T26" s="174"/>
      <c r="U26" s="174"/>
      <c r="V26" s="174"/>
      <c r="W26" s="174"/>
      <c r="X26" s="174"/>
      <c r="Y26" s="174"/>
      <c r="Z26" s="174"/>
      <c r="BN26" s="169"/>
    </row>
    <row r="27" spans="1:66" s="164" customFormat="1">
      <c r="A27" s="174"/>
      <c r="E27" s="174"/>
      <c r="F27" s="174"/>
      <c r="G27" s="174"/>
      <c r="H27" s="174"/>
      <c r="I27" s="174"/>
      <c r="J27" s="174"/>
      <c r="K27" s="174"/>
      <c r="L27" s="174"/>
      <c r="M27" s="174"/>
      <c r="N27" s="174"/>
      <c r="O27" s="174"/>
      <c r="P27" s="174"/>
      <c r="Q27" s="174"/>
      <c r="R27" s="174"/>
      <c r="S27" s="174"/>
      <c r="T27" s="174"/>
      <c r="U27" s="174"/>
      <c r="V27" s="174"/>
      <c r="W27" s="174"/>
      <c r="X27" s="174"/>
      <c r="Y27" s="174"/>
      <c r="Z27" s="174"/>
      <c r="BN27" s="169"/>
    </row>
    <row r="28" spans="1:66" s="164" customFormat="1">
      <c r="A28" s="174"/>
      <c r="E28" s="174"/>
      <c r="F28" s="174"/>
      <c r="G28" s="174"/>
      <c r="H28" s="174"/>
      <c r="I28" s="174"/>
      <c r="J28" s="174"/>
      <c r="K28" s="174"/>
      <c r="L28" s="174"/>
      <c r="M28" s="174"/>
      <c r="N28" s="174"/>
      <c r="O28" s="174"/>
      <c r="P28" s="174"/>
      <c r="Q28" s="174"/>
      <c r="R28" s="174"/>
      <c r="S28" s="174"/>
      <c r="T28" s="174"/>
      <c r="U28" s="174"/>
      <c r="V28" s="174"/>
      <c r="W28" s="174"/>
      <c r="X28" s="174"/>
      <c r="Y28" s="174"/>
      <c r="Z28" s="174"/>
      <c r="BN28" s="169"/>
    </row>
    <row r="29" spans="1:66" s="164" customFormat="1">
      <c r="A29" s="174"/>
      <c r="E29" s="174"/>
      <c r="F29" s="174"/>
      <c r="G29" s="174"/>
      <c r="H29" s="174"/>
      <c r="I29" s="174"/>
      <c r="J29" s="174"/>
      <c r="K29" s="174"/>
      <c r="L29" s="174"/>
      <c r="M29" s="174"/>
      <c r="N29" s="174"/>
      <c r="O29" s="174"/>
      <c r="P29" s="174"/>
      <c r="Q29" s="174"/>
      <c r="R29" s="174"/>
      <c r="S29" s="174"/>
      <c r="T29" s="174"/>
      <c r="U29" s="174"/>
      <c r="V29" s="174"/>
      <c r="W29" s="174"/>
      <c r="X29" s="174"/>
      <c r="Y29" s="174"/>
      <c r="Z29" s="174"/>
      <c r="BN29" s="169"/>
    </row>
    <row r="30" spans="1:66" s="164" customFormat="1">
      <c r="A30" s="174"/>
      <c r="E30" s="174"/>
      <c r="F30" s="174"/>
      <c r="G30" s="174"/>
      <c r="H30" s="174"/>
      <c r="I30" s="174"/>
      <c r="J30" s="174"/>
      <c r="K30" s="174"/>
      <c r="L30" s="174"/>
      <c r="M30" s="174"/>
      <c r="N30" s="174"/>
      <c r="O30" s="174"/>
      <c r="P30" s="174"/>
      <c r="Q30" s="174"/>
      <c r="R30" s="174"/>
      <c r="S30" s="174"/>
      <c r="T30" s="174"/>
      <c r="U30" s="174"/>
      <c r="V30" s="174"/>
      <c r="W30" s="174"/>
      <c r="X30" s="174"/>
      <c r="Y30" s="174"/>
      <c r="Z30" s="174"/>
      <c r="BN30" s="169"/>
    </row>
    <row r="31" spans="1:66" s="164" customFormat="1">
      <c r="A31" s="174"/>
      <c r="E31" s="174"/>
      <c r="F31" s="174"/>
      <c r="G31" s="174"/>
      <c r="H31" s="174"/>
      <c r="I31" s="174"/>
      <c r="J31" s="174"/>
      <c r="K31" s="174"/>
      <c r="L31" s="174"/>
      <c r="M31" s="174"/>
      <c r="N31" s="174"/>
      <c r="O31" s="174"/>
      <c r="P31" s="174"/>
      <c r="Q31" s="174"/>
      <c r="R31" s="174"/>
      <c r="S31" s="174"/>
      <c r="T31" s="174"/>
      <c r="U31" s="174"/>
      <c r="V31" s="174"/>
      <c r="W31" s="174"/>
      <c r="X31" s="174"/>
      <c r="Y31" s="174"/>
      <c r="Z31" s="174"/>
      <c r="BN31" s="169"/>
    </row>
    <row r="32" spans="1:66" s="164" customFormat="1">
      <c r="A32" s="174"/>
      <c r="E32" s="174"/>
      <c r="F32" s="174"/>
      <c r="G32" s="174"/>
      <c r="H32" s="174"/>
      <c r="I32" s="174"/>
      <c r="J32" s="174"/>
      <c r="K32" s="174"/>
      <c r="L32" s="174"/>
      <c r="M32" s="174"/>
      <c r="N32" s="174"/>
      <c r="O32" s="174"/>
      <c r="P32" s="174"/>
      <c r="Q32" s="174"/>
      <c r="R32" s="174"/>
      <c r="S32" s="174"/>
      <c r="T32" s="174"/>
      <c r="U32" s="174"/>
      <c r="V32" s="174"/>
      <c r="W32" s="174"/>
      <c r="X32" s="174"/>
      <c r="Y32" s="174"/>
      <c r="Z32" s="174"/>
      <c r="BN32" s="169"/>
    </row>
    <row r="33" spans="1:66" s="164" customFormat="1">
      <c r="A33" s="174"/>
      <c r="B33" s="163"/>
      <c r="I33" s="174"/>
      <c r="J33" s="174"/>
      <c r="K33" s="174"/>
      <c r="L33" s="174"/>
      <c r="M33" s="174"/>
      <c r="N33" s="174"/>
      <c r="O33" s="174"/>
      <c r="P33" s="174"/>
      <c r="Q33" s="174"/>
      <c r="R33" s="174"/>
      <c r="S33" s="174"/>
      <c r="T33" s="174"/>
      <c r="U33" s="174"/>
      <c r="V33" s="174"/>
      <c r="W33" s="174"/>
      <c r="X33" s="174"/>
      <c r="Y33" s="174"/>
      <c r="Z33" s="174"/>
      <c r="BN33" s="169"/>
    </row>
    <row r="34" spans="1:66" s="164" customFormat="1">
      <c r="A34" s="174"/>
      <c r="B34" s="176"/>
      <c r="D34" s="177"/>
      <c r="J34" s="174"/>
      <c r="K34" s="174"/>
      <c r="L34" s="174"/>
      <c r="M34" s="174"/>
      <c r="N34" s="174"/>
      <c r="O34" s="174"/>
      <c r="P34" s="174"/>
      <c r="Q34" s="174"/>
      <c r="R34" s="174"/>
      <c r="S34" s="174"/>
      <c r="T34" s="174"/>
      <c r="U34" s="174"/>
      <c r="V34" s="174"/>
      <c r="W34" s="174"/>
      <c r="X34" s="174"/>
      <c r="Y34" s="174"/>
      <c r="Z34" s="174"/>
      <c r="BN34" s="169"/>
    </row>
    <row r="35" spans="1:66" s="164" customFormat="1">
      <c r="C35" s="178"/>
      <c r="D35" s="175"/>
      <c r="BN35" s="169"/>
    </row>
    <row r="36" spans="1:66" s="164" customFormat="1">
      <c r="C36" s="171"/>
      <c r="D36" s="175"/>
      <c r="BN36" s="169"/>
    </row>
    <row r="37" spans="1:66" s="164" customFormat="1">
      <c r="C37" s="171"/>
      <c r="BN37" s="169"/>
    </row>
    <row r="38" spans="1:66" s="164" customFormat="1">
      <c r="B38" s="163"/>
      <c r="C38" s="171"/>
      <c r="D38" s="171"/>
      <c r="E38" s="178"/>
      <c r="BN38" s="169"/>
    </row>
    <row r="39" spans="1:66" s="164" customFormat="1">
      <c r="C39" s="171"/>
      <c r="D39" s="178"/>
      <c r="E39" s="178"/>
      <c r="F39" s="178"/>
      <c r="BN39" s="169"/>
    </row>
    <row r="40" spans="1:66" s="164" customFormat="1">
      <c r="B40" s="174"/>
      <c r="C40" s="172"/>
      <c r="D40" s="172"/>
      <c r="E40" s="172"/>
      <c r="F40" s="172"/>
      <c r="G40" s="172"/>
      <c r="H40" s="172"/>
      <c r="I40" s="174"/>
      <c r="BN40" s="169"/>
    </row>
    <row r="41" spans="1:66" s="164" customFormat="1">
      <c r="B41" s="173"/>
      <c r="C41" s="174"/>
      <c r="D41" s="174"/>
      <c r="E41" s="174"/>
      <c r="F41" s="174"/>
      <c r="G41" s="174"/>
      <c r="H41" s="174"/>
      <c r="I41" s="174"/>
      <c r="BN41" s="169"/>
    </row>
    <row r="42" spans="1:66" s="164" customFormat="1">
      <c r="B42" s="172"/>
      <c r="C42" s="174"/>
      <c r="D42" s="174"/>
      <c r="E42" s="174"/>
      <c r="F42" s="174"/>
      <c r="G42" s="174"/>
      <c r="H42" s="174"/>
      <c r="I42" s="174"/>
      <c r="BN42" s="169"/>
    </row>
    <row r="43" spans="1:66" s="164" customFormat="1">
      <c r="B43" s="172"/>
      <c r="C43" s="174"/>
      <c r="D43" s="174"/>
      <c r="E43" s="174"/>
      <c r="F43" s="174"/>
      <c r="G43" s="174"/>
      <c r="H43" s="174"/>
      <c r="I43" s="174"/>
      <c r="BN43" s="169"/>
    </row>
    <row r="44" spans="1:66" s="164" customFormat="1">
      <c r="B44" s="173"/>
      <c r="C44" s="174"/>
      <c r="D44" s="174"/>
      <c r="E44" s="174"/>
      <c r="F44" s="174"/>
      <c r="G44" s="174"/>
      <c r="H44" s="174"/>
      <c r="I44" s="174"/>
      <c r="BN44" s="169"/>
    </row>
    <row r="45" spans="1:66" s="164" customFormat="1">
      <c r="B45" s="173"/>
      <c r="C45" s="174"/>
      <c r="D45" s="174"/>
      <c r="E45" s="174"/>
      <c r="F45" s="174"/>
      <c r="G45" s="174"/>
      <c r="H45" s="174"/>
      <c r="I45" s="174"/>
      <c r="BN45" s="169"/>
    </row>
    <row r="46" spans="1:66" s="164" customFormat="1">
      <c r="A46" s="174"/>
      <c r="B46" s="174"/>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BN46" s="169"/>
    </row>
    <row r="47" spans="1:66" s="164" customFormat="1">
      <c r="A47" s="174"/>
      <c r="B47" s="172"/>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BN47" s="169"/>
    </row>
    <row r="48" spans="1:66" s="164" customFormat="1">
      <c r="A48" s="174"/>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BN48" s="169"/>
    </row>
    <row r="49" spans="1:66" s="164" customFormat="1">
      <c r="A49" s="174"/>
      <c r="B49" s="172"/>
      <c r="C49" s="173"/>
      <c r="D49" s="172"/>
      <c r="E49" s="172"/>
      <c r="F49" s="172"/>
      <c r="G49" s="172"/>
      <c r="H49" s="172"/>
      <c r="I49" s="172"/>
      <c r="J49" s="174"/>
      <c r="K49" s="174"/>
      <c r="L49" s="174"/>
      <c r="M49" s="174"/>
      <c r="N49" s="174"/>
      <c r="O49" s="174"/>
      <c r="P49" s="174"/>
      <c r="Q49" s="174"/>
      <c r="R49" s="174"/>
      <c r="S49" s="174"/>
      <c r="T49" s="174"/>
      <c r="U49" s="174"/>
      <c r="V49" s="174"/>
      <c r="W49" s="174"/>
      <c r="X49" s="174"/>
      <c r="Y49" s="174"/>
      <c r="Z49" s="174"/>
      <c r="BN49" s="169"/>
    </row>
    <row r="50" spans="1:66" s="164" customFormat="1">
      <c r="A50" s="174"/>
      <c r="B50" s="175"/>
      <c r="C50" s="175"/>
      <c r="D50" s="174"/>
      <c r="E50" s="179"/>
      <c r="F50" s="180"/>
      <c r="G50" s="174"/>
      <c r="H50" s="174"/>
      <c r="I50" s="174"/>
      <c r="J50" s="174"/>
      <c r="K50" s="174"/>
      <c r="L50" s="174"/>
      <c r="M50" s="174"/>
      <c r="N50" s="174"/>
      <c r="O50" s="174"/>
      <c r="P50" s="174"/>
      <c r="Q50" s="174"/>
      <c r="R50" s="174"/>
      <c r="S50" s="174"/>
      <c r="T50" s="174"/>
      <c r="U50" s="174"/>
      <c r="V50" s="174"/>
      <c r="W50" s="174"/>
      <c r="X50" s="174"/>
      <c r="Y50" s="174"/>
      <c r="Z50" s="174"/>
      <c r="BN50" s="169"/>
    </row>
    <row r="51" spans="1:66" s="164" customFormat="1">
      <c r="A51" s="174"/>
      <c r="B51" s="175"/>
      <c r="C51" s="175"/>
      <c r="D51" s="174"/>
      <c r="E51" s="179"/>
      <c r="F51" s="180"/>
      <c r="G51" s="174"/>
      <c r="H51" s="174"/>
      <c r="I51" s="174"/>
      <c r="J51" s="174"/>
      <c r="K51" s="174"/>
      <c r="L51" s="174"/>
      <c r="M51" s="174"/>
      <c r="N51" s="174"/>
      <c r="O51" s="174"/>
      <c r="P51" s="174"/>
      <c r="Q51" s="174"/>
      <c r="R51" s="174"/>
      <c r="S51" s="174"/>
      <c r="T51" s="174"/>
      <c r="U51" s="174"/>
      <c r="V51" s="174"/>
      <c r="W51" s="174"/>
      <c r="X51" s="174"/>
      <c r="Y51" s="174"/>
      <c r="Z51" s="174"/>
      <c r="BN51" s="169"/>
    </row>
    <row r="52" spans="1:66" s="164" customFormat="1">
      <c r="A52" s="174"/>
      <c r="B52" s="175"/>
      <c r="C52" s="175"/>
      <c r="D52" s="174"/>
      <c r="E52" s="180"/>
      <c r="F52" s="180"/>
      <c r="G52" s="174"/>
      <c r="H52" s="174"/>
      <c r="I52" s="174"/>
      <c r="J52" s="174"/>
      <c r="K52" s="174"/>
      <c r="L52" s="174"/>
      <c r="M52" s="174"/>
      <c r="N52" s="174"/>
      <c r="O52" s="174"/>
      <c r="P52" s="174"/>
      <c r="Q52" s="174"/>
      <c r="R52" s="174"/>
      <c r="S52" s="174"/>
      <c r="T52" s="174"/>
      <c r="U52" s="174"/>
      <c r="V52" s="174"/>
      <c r="W52" s="174"/>
      <c r="X52" s="174"/>
      <c r="Y52" s="174"/>
      <c r="Z52" s="174"/>
      <c r="BN52" s="169"/>
    </row>
    <row r="53" spans="1:66" s="164" customFormat="1">
      <c r="A53" s="174"/>
      <c r="B53" s="175"/>
      <c r="C53" s="175"/>
      <c r="D53" s="174"/>
      <c r="E53" s="179"/>
      <c r="F53" s="180"/>
      <c r="G53" s="174"/>
      <c r="H53" s="174"/>
      <c r="I53" s="174"/>
      <c r="J53" s="174"/>
      <c r="K53" s="174"/>
      <c r="L53" s="174"/>
      <c r="M53" s="174"/>
      <c r="N53" s="174"/>
      <c r="O53" s="174"/>
      <c r="P53" s="174"/>
      <c r="Q53" s="174"/>
      <c r="R53" s="174"/>
      <c r="S53" s="174"/>
      <c r="T53" s="174"/>
      <c r="U53" s="174"/>
      <c r="V53" s="174"/>
      <c r="W53" s="174"/>
      <c r="X53" s="174"/>
      <c r="Y53" s="174"/>
      <c r="Z53" s="174"/>
      <c r="BN53" s="169"/>
    </row>
    <row r="54" spans="1:66" s="164" customFormat="1">
      <c r="A54" s="174"/>
      <c r="B54" s="175"/>
      <c r="C54" s="175"/>
      <c r="D54" s="174"/>
      <c r="E54" s="179"/>
      <c r="F54" s="180"/>
      <c r="G54" s="174"/>
      <c r="H54" s="174"/>
      <c r="I54" s="174"/>
      <c r="J54" s="174"/>
      <c r="K54" s="174"/>
      <c r="L54" s="174"/>
      <c r="M54" s="174"/>
      <c r="N54" s="174"/>
      <c r="O54" s="174"/>
      <c r="P54" s="174"/>
      <c r="Q54" s="174"/>
      <c r="R54" s="174"/>
      <c r="S54" s="174"/>
      <c r="T54" s="174"/>
      <c r="U54" s="174"/>
      <c r="V54" s="174"/>
      <c r="W54" s="174"/>
      <c r="X54" s="174"/>
      <c r="Y54" s="174"/>
      <c r="Z54" s="174"/>
      <c r="BN54" s="169"/>
    </row>
    <row r="55" spans="1:66" s="164" customFormat="1">
      <c r="A55" s="172"/>
      <c r="B55" s="174"/>
      <c r="C55" s="174"/>
      <c r="D55" s="174"/>
      <c r="E55" s="174"/>
      <c r="F55" s="174"/>
      <c r="G55" s="174"/>
      <c r="H55" s="174"/>
      <c r="I55" s="174"/>
      <c r="J55" s="172"/>
      <c r="K55" s="172"/>
      <c r="L55" s="172"/>
      <c r="M55" s="172"/>
      <c r="N55" s="172"/>
      <c r="O55" s="172"/>
      <c r="P55" s="172"/>
      <c r="Q55" s="172"/>
      <c r="R55" s="172"/>
      <c r="S55" s="172"/>
      <c r="T55" s="172"/>
      <c r="U55" s="172"/>
      <c r="V55" s="172"/>
      <c r="W55" s="172"/>
      <c r="X55" s="172"/>
      <c r="Y55" s="172"/>
      <c r="Z55" s="172"/>
      <c r="BN55" s="169"/>
    </row>
    <row r="56" spans="1:66" s="164" customFormat="1">
      <c r="A56" s="174"/>
      <c r="B56" s="172"/>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BN56" s="169"/>
    </row>
    <row r="57" spans="1:66" s="164" customFormat="1">
      <c r="A57" s="174"/>
      <c r="B57" s="174"/>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BN57" s="169"/>
    </row>
    <row r="58" spans="1:66" s="164" customFormat="1">
      <c r="A58" s="174"/>
      <c r="B58" s="172"/>
      <c r="C58" s="173"/>
      <c r="D58" s="172"/>
      <c r="E58" s="172"/>
      <c r="F58" s="172"/>
      <c r="G58" s="172"/>
      <c r="H58" s="172"/>
      <c r="I58" s="172"/>
      <c r="J58" s="174"/>
      <c r="K58" s="174"/>
      <c r="L58" s="174"/>
      <c r="M58" s="174"/>
      <c r="N58" s="174"/>
      <c r="O58" s="174"/>
      <c r="P58" s="174"/>
      <c r="Q58" s="174"/>
      <c r="R58" s="174"/>
      <c r="S58" s="174"/>
      <c r="T58" s="174"/>
      <c r="U58" s="174"/>
      <c r="V58" s="174"/>
      <c r="W58" s="174"/>
      <c r="X58" s="174"/>
      <c r="Y58" s="174"/>
      <c r="Z58" s="174"/>
      <c r="BN58" s="169"/>
    </row>
    <row r="59" spans="1:66" s="164" customFormat="1">
      <c r="A59" s="174"/>
      <c r="B59" s="175"/>
      <c r="C59" s="175"/>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BN59" s="169"/>
    </row>
    <row r="60" spans="1:66" s="164" customFormat="1">
      <c r="A60" s="174"/>
      <c r="B60" s="175"/>
      <c r="C60" s="175"/>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BN60" s="169"/>
    </row>
    <row r="61" spans="1:66" s="164" customFormat="1">
      <c r="A61" s="174"/>
      <c r="B61" s="175"/>
      <c r="C61" s="175"/>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BN61" s="169"/>
    </row>
    <row r="62" spans="1:66" s="164" customFormat="1">
      <c r="A62" s="174"/>
      <c r="B62" s="175"/>
      <c r="C62" s="175"/>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BN62" s="169"/>
    </row>
    <row r="63" spans="1:66" s="164" customFormat="1">
      <c r="A63" s="174"/>
      <c r="B63" s="175"/>
      <c r="C63" s="175"/>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BN63" s="169"/>
    </row>
    <row r="64" spans="1:66" s="164" customFormat="1">
      <c r="A64" s="172"/>
      <c r="J64" s="172"/>
      <c r="K64" s="172"/>
      <c r="L64" s="172"/>
      <c r="M64" s="172"/>
      <c r="N64" s="172"/>
      <c r="O64" s="172"/>
      <c r="P64" s="172"/>
      <c r="Q64" s="172"/>
      <c r="R64" s="172"/>
      <c r="S64" s="172"/>
      <c r="T64" s="172"/>
      <c r="U64" s="172"/>
      <c r="V64" s="172"/>
      <c r="W64" s="172"/>
      <c r="X64" s="172"/>
      <c r="Y64" s="172"/>
      <c r="Z64" s="172"/>
      <c r="BN64" s="169"/>
    </row>
    <row r="65" spans="1:66" s="164" customFormat="1">
      <c r="A65" s="174"/>
      <c r="J65" s="174"/>
      <c r="K65" s="174"/>
      <c r="L65" s="174"/>
      <c r="M65" s="174"/>
      <c r="N65" s="174"/>
      <c r="O65" s="174"/>
      <c r="P65" s="174"/>
      <c r="Q65" s="174"/>
      <c r="R65" s="174"/>
      <c r="S65" s="174"/>
      <c r="T65" s="174"/>
      <c r="U65" s="174"/>
      <c r="V65" s="174"/>
      <c r="W65" s="174"/>
      <c r="X65" s="174"/>
      <c r="Y65" s="174"/>
      <c r="Z65" s="174"/>
      <c r="BN65" s="169"/>
    </row>
    <row r="66" spans="1:66" s="164" customFormat="1">
      <c r="A66" s="174"/>
      <c r="B66" s="163"/>
      <c r="J66" s="174"/>
      <c r="K66" s="174"/>
      <c r="L66" s="174"/>
      <c r="M66" s="174"/>
      <c r="N66" s="174"/>
      <c r="O66" s="174"/>
      <c r="P66" s="174"/>
      <c r="Q66" s="174"/>
      <c r="R66" s="174"/>
      <c r="S66" s="174"/>
      <c r="T66" s="174"/>
      <c r="U66" s="174"/>
      <c r="V66" s="174"/>
      <c r="W66" s="174"/>
      <c r="X66" s="174"/>
      <c r="Y66" s="174"/>
      <c r="Z66" s="174"/>
      <c r="BN66" s="169"/>
    </row>
    <row r="67" spans="1:66" s="164" customFormat="1">
      <c r="A67" s="174"/>
      <c r="B67" s="176"/>
      <c r="D67" s="178"/>
      <c r="E67" s="178"/>
      <c r="F67" s="178"/>
      <c r="K67" s="174"/>
      <c r="L67" s="174"/>
      <c r="M67" s="174"/>
      <c r="N67" s="174"/>
      <c r="O67" s="174"/>
      <c r="P67" s="174"/>
      <c r="Q67" s="174"/>
      <c r="R67" s="174"/>
      <c r="S67" s="174"/>
      <c r="T67" s="174"/>
      <c r="U67" s="174"/>
      <c r="V67" s="174"/>
      <c r="W67" s="174"/>
      <c r="X67" s="174"/>
      <c r="Y67" s="174"/>
      <c r="Z67" s="174"/>
      <c r="BN67" s="169"/>
    </row>
    <row r="68" spans="1:66" s="164" customFormat="1">
      <c r="A68" s="174"/>
      <c r="C68" s="178"/>
      <c r="D68" s="175"/>
      <c r="E68" s="178"/>
      <c r="F68" s="178"/>
      <c r="K68" s="174"/>
      <c r="L68" s="174"/>
      <c r="M68" s="174"/>
      <c r="N68" s="174"/>
      <c r="O68" s="174"/>
      <c r="P68" s="174"/>
      <c r="Q68" s="174"/>
      <c r="R68" s="174"/>
      <c r="S68" s="174"/>
      <c r="T68" s="174"/>
      <c r="U68" s="174"/>
      <c r="V68" s="174"/>
      <c r="W68" s="174"/>
      <c r="X68" s="174"/>
      <c r="Y68" s="174"/>
      <c r="Z68" s="174"/>
      <c r="BN68" s="169"/>
    </row>
    <row r="69" spans="1:66" s="164" customFormat="1">
      <c r="A69" s="174"/>
      <c r="C69" s="171"/>
      <c r="D69" s="175"/>
      <c r="E69" s="178"/>
      <c r="F69" s="178"/>
      <c r="J69" s="178"/>
      <c r="K69" s="174"/>
      <c r="L69" s="174"/>
      <c r="M69" s="174"/>
      <c r="N69" s="174"/>
      <c r="O69" s="174"/>
      <c r="P69" s="174"/>
      <c r="Q69" s="174"/>
      <c r="R69" s="174"/>
      <c r="S69" s="174"/>
      <c r="T69" s="174"/>
      <c r="U69" s="174"/>
      <c r="V69" s="174"/>
      <c r="W69" s="174"/>
      <c r="X69" s="174"/>
      <c r="Y69" s="174"/>
      <c r="Z69" s="174"/>
      <c r="BN69" s="169"/>
    </row>
    <row r="70" spans="1:66" s="164" customFormat="1">
      <c r="C70" s="171"/>
      <c r="D70" s="178"/>
      <c r="E70" s="178"/>
      <c r="F70" s="178"/>
      <c r="J70" s="178"/>
      <c r="BN70" s="169"/>
    </row>
    <row r="71" spans="1:66" s="164" customFormat="1">
      <c r="B71" s="163"/>
      <c r="C71" s="171"/>
      <c r="D71" s="178"/>
      <c r="E71" s="178"/>
      <c r="F71" s="178"/>
      <c r="BN71" s="169"/>
    </row>
    <row r="72" spans="1:66" s="164" customFormat="1">
      <c r="C72" s="171"/>
      <c r="D72" s="178"/>
      <c r="E72" s="178"/>
      <c r="F72" s="178"/>
      <c r="J72" s="178"/>
      <c r="BN72" s="169"/>
    </row>
    <row r="73" spans="1:66" s="164" customFormat="1">
      <c r="B73" s="174"/>
      <c r="C73" s="172"/>
      <c r="D73" s="172"/>
      <c r="E73" s="172"/>
      <c r="F73" s="172"/>
      <c r="G73" s="172"/>
      <c r="H73" s="172"/>
      <c r="I73" s="174"/>
      <c r="BN73" s="169"/>
    </row>
    <row r="74" spans="1:66" s="164" customFormat="1">
      <c r="B74" s="173"/>
      <c r="C74" s="174"/>
      <c r="D74" s="174"/>
      <c r="E74" s="174"/>
      <c r="F74" s="174"/>
      <c r="G74" s="174"/>
      <c r="H74" s="174"/>
      <c r="I74" s="174"/>
      <c r="BN74" s="169"/>
    </row>
    <row r="75" spans="1:66" s="164" customFormat="1">
      <c r="B75" s="181"/>
      <c r="C75" s="174"/>
      <c r="D75" s="174"/>
      <c r="E75" s="174"/>
      <c r="F75" s="174"/>
      <c r="G75" s="174"/>
      <c r="H75" s="174"/>
      <c r="I75" s="174"/>
      <c r="BN75" s="169"/>
    </row>
    <row r="76" spans="1:66" s="164" customFormat="1">
      <c r="B76" s="181"/>
      <c r="C76" s="174"/>
      <c r="D76" s="174"/>
      <c r="E76" s="174"/>
      <c r="F76" s="174"/>
      <c r="G76" s="174"/>
      <c r="H76" s="174"/>
      <c r="I76" s="174"/>
      <c r="BN76" s="169"/>
    </row>
    <row r="77" spans="1:66" s="164" customFormat="1">
      <c r="B77" s="173"/>
      <c r="C77" s="174"/>
      <c r="D77" s="174"/>
      <c r="E77" s="174"/>
      <c r="F77" s="174"/>
      <c r="G77" s="174"/>
      <c r="H77" s="174"/>
      <c r="I77" s="174"/>
      <c r="BN77" s="169"/>
    </row>
    <row r="78" spans="1:66" s="164" customFormat="1">
      <c r="B78" s="173"/>
      <c r="C78" s="174"/>
      <c r="D78" s="174"/>
      <c r="E78" s="174"/>
      <c r="F78" s="174"/>
      <c r="G78" s="174"/>
      <c r="H78" s="174"/>
      <c r="I78" s="174"/>
      <c r="BN78" s="169"/>
    </row>
    <row r="79" spans="1:66" s="164" customFormat="1">
      <c r="A79" s="174"/>
      <c r="B79" s="174"/>
      <c r="C79" s="174"/>
      <c r="D79" s="174"/>
      <c r="E79" s="174"/>
      <c r="F79" s="174"/>
      <c r="G79" s="174"/>
      <c r="H79" s="174"/>
      <c r="I79" s="174"/>
      <c r="J79" s="174"/>
      <c r="K79" s="174"/>
      <c r="L79" s="174"/>
      <c r="M79" s="174"/>
      <c r="N79" s="174"/>
      <c r="O79" s="174"/>
      <c r="P79" s="174"/>
      <c r="Q79" s="174"/>
      <c r="R79" s="174"/>
      <c r="S79" s="174"/>
      <c r="T79" s="174"/>
      <c r="U79" s="174"/>
      <c r="V79" s="174"/>
      <c r="W79" s="174"/>
      <c r="X79" s="174"/>
      <c r="Y79" s="174"/>
      <c r="Z79" s="174"/>
      <c r="BN79" s="169"/>
    </row>
    <row r="80" spans="1:66" s="164" customFormat="1">
      <c r="A80" s="174"/>
      <c r="B80" s="172"/>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BN80" s="169"/>
    </row>
    <row r="81" spans="1:66" s="164" customFormat="1">
      <c r="A81" s="174"/>
      <c r="B81" s="174"/>
      <c r="C81" s="174"/>
      <c r="D81" s="174"/>
      <c r="E81" s="174"/>
      <c r="F81" s="174"/>
      <c r="G81" s="174"/>
      <c r="H81" s="174"/>
      <c r="I81" s="174"/>
      <c r="J81" s="174"/>
      <c r="K81" s="174"/>
      <c r="L81" s="174"/>
      <c r="M81" s="174"/>
      <c r="N81" s="174"/>
      <c r="O81" s="174"/>
      <c r="P81" s="174"/>
      <c r="Q81" s="174"/>
      <c r="R81" s="174"/>
      <c r="S81" s="174"/>
      <c r="T81" s="174"/>
      <c r="U81" s="174"/>
      <c r="V81" s="174"/>
      <c r="W81" s="174"/>
      <c r="X81" s="174"/>
      <c r="Y81" s="174"/>
      <c r="Z81" s="174"/>
      <c r="BN81" s="169"/>
    </row>
    <row r="82" spans="1:66" s="164" customFormat="1">
      <c r="A82" s="174"/>
      <c r="B82" s="181"/>
      <c r="C82" s="173"/>
      <c r="D82" s="181"/>
      <c r="E82" s="181"/>
      <c r="F82" s="181"/>
      <c r="G82" s="181"/>
      <c r="H82" s="181"/>
      <c r="I82" s="181"/>
      <c r="J82" s="174"/>
      <c r="K82" s="174"/>
      <c r="L82" s="174"/>
      <c r="M82" s="174"/>
      <c r="N82" s="174"/>
      <c r="O82" s="174"/>
      <c r="P82" s="174"/>
      <c r="Q82" s="174"/>
      <c r="R82" s="174"/>
      <c r="S82" s="174"/>
      <c r="T82" s="174"/>
      <c r="U82" s="174"/>
      <c r="V82" s="174"/>
      <c r="W82" s="174"/>
      <c r="X82" s="174"/>
      <c r="Y82" s="174"/>
      <c r="Z82" s="174"/>
      <c r="BN82" s="169"/>
    </row>
    <row r="83" spans="1:66" s="164" customFormat="1">
      <c r="A83" s="174"/>
      <c r="B83" s="175"/>
      <c r="C83" s="175"/>
      <c r="D83" s="174"/>
      <c r="E83" s="180"/>
      <c r="F83" s="180"/>
      <c r="G83" s="174"/>
      <c r="H83" s="174"/>
      <c r="I83" s="174"/>
      <c r="J83" s="174"/>
      <c r="K83" s="174"/>
      <c r="L83" s="174"/>
      <c r="M83" s="174"/>
      <c r="N83" s="174"/>
      <c r="O83" s="174"/>
      <c r="P83" s="174"/>
      <c r="Q83" s="174"/>
      <c r="R83" s="174"/>
      <c r="S83" s="174"/>
      <c r="T83" s="174"/>
      <c r="U83" s="174"/>
      <c r="V83" s="174"/>
      <c r="W83" s="174"/>
      <c r="X83" s="174"/>
      <c r="Y83" s="174"/>
      <c r="Z83" s="174"/>
      <c r="BN83" s="169"/>
    </row>
    <row r="84" spans="1:66" s="164" customFormat="1">
      <c r="A84" s="174"/>
      <c r="B84" s="175"/>
      <c r="C84" s="175"/>
      <c r="D84" s="174"/>
      <c r="E84" s="180"/>
      <c r="F84" s="180"/>
      <c r="G84" s="174"/>
      <c r="H84" s="174"/>
      <c r="I84" s="174"/>
      <c r="J84" s="174"/>
      <c r="K84" s="174"/>
      <c r="L84" s="174"/>
      <c r="M84" s="174"/>
      <c r="N84" s="174"/>
      <c r="O84" s="174"/>
      <c r="P84" s="174"/>
      <c r="Q84" s="174"/>
      <c r="R84" s="174"/>
      <c r="S84" s="174"/>
      <c r="T84" s="174"/>
      <c r="U84" s="174"/>
      <c r="V84" s="174"/>
      <c r="W84" s="174"/>
      <c r="X84" s="174"/>
      <c r="Y84" s="174"/>
      <c r="Z84" s="174"/>
      <c r="BN84" s="169"/>
    </row>
    <row r="85" spans="1:66" s="164" customFormat="1">
      <c r="A85" s="174"/>
      <c r="B85" s="175"/>
      <c r="C85" s="175"/>
      <c r="D85" s="174"/>
      <c r="E85" s="180"/>
      <c r="F85" s="180"/>
      <c r="G85" s="174"/>
      <c r="H85" s="174"/>
      <c r="I85" s="174"/>
      <c r="J85" s="174"/>
      <c r="K85" s="174"/>
      <c r="L85" s="174"/>
      <c r="M85" s="174"/>
      <c r="N85" s="174"/>
      <c r="O85" s="174"/>
      <c r="P85" s="174"/>
      <c r="Q85" s="174"/>
      <c r="R85" s="174"/>
      <c r="S85" s="174"/>
      <c r="T85" s="174"/>
      <c r="U85" s="174"/>
      <c r="V85" s="174"/>
      <c r="W85" s="174"/>
      <c r="X85" s="174"/>
      <c r="Y85" s="174"/>
      <c r="Z85" s="174"/>
      <c r="BN85" s="169"/>
    </row>
    <row r="86" spans="1:66" s="164" customFormat="1">
      <c r="A86" s="174"/>
      <c r="B86" s="175"/>
      <c r="C86" s="175"/>
      <c r="D86" s="174"/>
      <c r="E86" s="180"/>
      <c r="F86" s="180"/>
      <c r="G86" s="174"/>
      <c r="H86" s="174"/>
      <c r="I86" s="174"/>
      <c r="J86" s="174"/>
      <c r="K86" s="174"/>
      <c r="L86" s="174"/>
      <c r="M86" s="174"/>
      <c r="N86" s="174"/>
      <c r="O86" s="174"/>
      <c r="P86" s="174"/>
      <c r="Q86" s="174"/>
      <c r="R86" s="174"/>
      <c r="S86" s="174"/>
      <c r="T86" s="174"/>
      <c r="U86" s="174"/>
      <c r="V86" s="174"/>
      <c r="W86" s="174"/>
      <c r="X86" s="174"/>
      <c r="Y86" s="174"/>
      <c r="Z86" s="174"/>
      <c r="BN86" s="169"/>
    </row>
    <row r="87" spans="1:66" s="164" customFormat="1">
      <c r="A87" s="174"/>
      <c r="B87" s="175"/>
      <c r="C87" s="175"/>
      <c r="D87" s="174"/>
      <c r="E87" s="180"/>
      <c r="F87" s="180"/>
      <c r="G87" s="174"/>
      <c r="H87" s="174"/>
      <c r="I87" s="174"/>
      <c r="J87" s="174"/>
      <c r="K87" s="174"/>
      <c r="L87" s="174"/>
      <c r="M87" s="174"/>
      <c r="N87" s="174"/>
      <c r="O87" s="174"/>
      <c r="P87" s="174"/>
      <c r="Q87" s="174"/>
      <c r="R87" s="174"/>
      <c r="S87" s="174"/>
      <c r="T87" s="174"/>
      <c r="U87" s="174"/>
      <c r="V87" s="174"/>
      <c r="W87" s="174"/>
      <c r="X87" s="174"/>
      <c r="Y87" s="174"/>
      <c r="Z87" s="174"/>
      <c r="BN87" s="169"/>
    </row>
    <row r="88" spans="1:66" s="164" customFormat="1">
      <c r="A88" s="181"/>
      <c r="B88" s="174"/>
      <c r="C88" s="174"/>
      <c r="D88" s="174"/>
      <c r="E88" s="174"/>
      <c r="F88" s="174"/>
      <c r="G88" s="174"/>
      <c r="H88" s="174"/>
      <c r="I88" s="174"/>
      <c r="J88" s="181"/>
      <c r="K88" s="181"/>
      <c r="L88" s="181"/>
      <c r="M88" s="181"/>
      <c r="N88" s="181"/>
      <c r="O88" s="181"/>
      <c r="P88" s="181"/>
      <c r="Q88" s="181"/>
      <c r="R88" s="181"/>
      <c r="S88" s="181"/>
      <c r="T88" s="181"/>
      <c r="U88" s="181"/>
      <c r="V88" s="181"/>
      <c r="W88" s="181"/>
      <c r="X88" s="181"/>
      <c r="Y88" s="181"/>
      <c r="Z88" s="181"/>
      <c r="BN88" s="169"/>
    </row>
    <row r="89" spans="1:66" s="164" customFormat="1">
      <c r="A89" s="174"/>
      <c r="B89" s="172"/>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BN89" s="169"/>
    </row>
    <row r="90" spans="1:66" s="164" customFormat="1">
      <c r="A90" s="174"/>
      <c r="B90" s="174"/>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BN90" s="169"/>
    </row>
    <row r="91" spans="1:66" s="164" customFormat="1">
      <c r="A91" s="174"/>
      <c r="B91" s="181"/>
      <c r="C91" s="173"/>
      <c r="D91" s="181"/>
      <c r="E91" s="181"/>
      <c r="F91" s="181"/>
      <c r="G91" s="181"/>
      <c r="H91" s="181"/>
      <c r="I91" s="181"/>
      <c r="J91" s="174"/>
      <c r="K91" s="174"/>
      <c r="L91" s="174"/>
      <c r="M91" s="174"/>
      <c r="N91" s="174"/>
      <c r="O91" s="174"/>
      <c r="P91" s="174"/>
      <c r="Q91" s="174"/>
      <c r="R91" s="174"/>
      <c r="S91" s="174"/>
      <c r="T91" s="174"/>
      <c r="U91" s="174"/>
      <c r="V91" s="174"/>
      <c r="W91" s="174"/>
      <c r="X91" s="174"/>
      <c r="Y91" s="174"/>
      <c r="Z91" s="174"/>
      <c r="BN91" s="169"/>
    </row>
    <row r="92" spans="1:66" s="164" customFormat="1">
      <c r="A92" s="174"/>
      <c r="B92" s="175"/>
      <c r="C92" s="175"/>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BN92" s="169"/>
    </row>
    <row r="93" spans="1:66" s="164" customFormat="1">
      <c r="A93" s="174"/>
      <c r="B93" s="175"/>
      <c r="C93" s="175"/>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BN93" s="169"/>
    </row>
    <row r="94" spans="1:66" s="164" customFormat="1">
      <c r="A94" s="174"/>
      <c r="B94" s="175"/>
      <c r="C94" s="175"/>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BN94" s="169"/>
    </row>
    <row r="95" spans="1:66" s="164" customFormat="1">
      <c r="A95" s="174"/>
      <c r="B95" s="175"/>
      <c r="C95" s="175"/>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BN95" s="169"/>
    </row>
    <row r="96" spans="1:66" s="164" customFormat="1">
      <c r="A96" s="174"/>
      <c r="B96" s="175"/>
      <c r="C96" s="175"/>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BN96" s="169"/>
    </row>
    <row r="97" spans="1:66" s="164" customFormat="1">
      <c r="A97" s="181"/>
      <c r="J97" s="181"/>
      <c r="K97" s="181"/>
      <c r="L97" s="181"/>
      <c r="M97" s="181"/>
      <c r="N97" s="181"/>
      <c r="O97" s="181"/>
      <c r="P97" s="181"/>
      <c r="Q97" s="181"/>
      <c r="R97" s="181"/>
      <c r="S97" s="181"/>
      <c r="T97" s="181"/>
      <c r="U97" s="181"/>
      <c r="V97" s="181"/>
      <c r="W97" s="181"/>
      <c r="X97" s="181"/>
      <c r="Y97" s="181"/>
      <c r="Z97" s="181"/>
      <c r="BN97" s="169"/>
    </row>
    <row r="98" spans="1:66" s="164" customFormat="1">
      <c r="A98" s="174"/>
      <c r="B98" s="163"/>
      <c r="J98" s="174"/>
      <c r="K98" s="174"/>
      <c r="L98" s="174"/>
      <c r="M98" s="174"/>
      <c r="N98" s="174"/>
      <c r="O98" s="174"/>
      <c r="P98" s="174"/>
      <c r="Q98" s="174"/>
      <c r="R98" s="174"/>
      <c r="S98" s="174"/>
      <c r="T98" s="174"/>
      <c r="U98" s="174"/>
      <c r="V98" s="174"/>
      <c r="W98" s="174"/>
      <c r="X98" s="174"/>
      <c r="Y98" s="174"/>
      <c r="Z98" s="174"/>
      <c r="BN98" s="169"/>
    </row>
    <row r="99" spans="1:66" s="164" customFormat="1">
      <c r="A99" s="174"/>
      <c r="B99" s="176"/>
      <c r="J99" s="174"/>
      <c r="K99" s="174"/>
      <c r="L99" s="174"/>
      <c r="M99" s="174"/>
      <c r="N99" s="174"/>
      <c r="O99" s="174"/>
      <c r="P99" s="174"/>
      <c r="Q99" s="174"/>
      <c r="R99" s="174"/>
      <c r="S99" s="174"/>
      <c r="T99" s="174"/>
      <c r="U99" s="174"/>
      <c r="V99" s="174"/>
      <c r="W99" s="174"/>
      <c r="X99" s="174"/>
      <c r="Y99" s="174"/>
      <c r="Z99" s="174"/>
      <c r="BN99" s="169"/>
    </row>
    <row r="100" spans="1:66" s="164" customFormat="1">
      <c r="A100" s="174"/>
      <c r="C100" s="178"/>
      <c r="D100" s="175"/>
      <c r="J100" s="174"/>
      <c r="K100" s="174"/>
      <c r="L100" s="174"/>
      <c r="M100" s="174"/>
      <c r="N100" s="174"/>
      <c r="O100" s="174"/>
      <c r="P100" s="174"/>
      <c r="Q100" s="174"/>
      <c r="R100" s="174"/>
      <c r="S100" s="174"/>
      <c r="T100" s="174"/>
      <c r="U100" s="174"/>
      <c r="V100" s="174"/>
      <c r="W100" s="174"/>
      <c r="X100" s="174"/>
      <c r="Y100" s="174"/>
      <c r="Z100" s="174"/>
      <c r="BN100" s="169"/>
    </row>
    <row r="101" spans="1:66" s="164" customFormat="1">
      <c r="A101" s="174"/>
      <c r="C101" s="171"/>
      <c r="D101" s="175"/>
      <c r="J101" s="174"/>
      <c r="K101" s="174"/>
      <c r="L101" s="174"/>
      <c r="M101" s="174"/>
      <c r="N101" s="174"/>
      <c r="O101" s="174"/>
      <c r="P101" s="174"/>
      <c r="Q101" s="174"/>
      <c r="R101" s="174"/>
      <c r="S101" s="174"/>
      <c r="T101" s="174"/>
      <c r="U101" s="174"/>
      <c r="V101" s="174"/>
      <c r="W101" s="174"/>
      <c r="X101" s="174"/>
      <c r="Y101" s="174"/>
      <c r="Z101" s="174"/>
      <c r="BN101" s="169"/>
    </row>
    <row r="102" spans="1:66" s="164" customFormat="1">
      <c r="A102" s="174"/>
      <c r="C102" s="171"/>
      <c r="D102" s="178"/>
      <c r="E102" s="178"/>
      <c r="F102" s="178"/>
      <c r="J102" s="174"/>
      <c r="K102" s="174"/>
      <c r="L102" s="174"/>
      <c r="M102" s="174"/>
      <c r="N102" s="174"/>
      <c r="O102" s="174"/>
      <c r="P102" s="174"/>
      <c r="Q102" s="174"/>
      <c r="R102" s="174"/>
      <c r="S102" s="174"/>
      <c r="T102" s="174"/>
      <c r="U102" s="174"/>
      <c r="V102" s="174"/>
      <c r="W102" s="174"/>
      <c r="X102" s="174"/>
      <c r="Y102" s="174"/>
      <c r="Z102" s="174"/>
      <c r="BN102" s="169"/>
    </row>
    <row r="103" spans="1:66" s="164" customFormat="1">
      <c r="B103" s="163"/>
      <c r="C103" s="171"/>
      <c r="D103" s="178"/>
      <c r="E103" s="178"/>
      <c r="F103" s="178"/>
      <c r="BN103" s="169"/>
    </row>
    <row r="104" spans="1:66" s="164" customFormat="1">
      <c r="C104" s="171"/>
      <c r="D104" s="178"/>
      <c r="E104" s="178"/>
      <c r="F104" s="178"/>
      <c r="BN104" s="169"/>
    </row>
    <row r="105" spans="1:66" s="164" customFormat="1">
      <c r="B105" s="174"/>
      <c r="C105" s="172"/>
      <c r="D105" s="172"/>
      <c r="E105" s="172"/>
      <c r="F105" s="172"/>
      <c r="G105" s="172"/>
      <c r="H105" s="172"/>
      <c r="I105" s="174"/>
      <c r="BN105" s="169"/>
    </row>
    <row r="106" spans="1:66" s="164" customFormat="1">
      <c r="B106" s="173"/>
      <c r="C106" s="174"/>
      <c r="D106" s="174"/>
      <c r="E106" s="174"/>
      <c r="F106" s="174"/>
      <c r="G106" s="174"/>
      <c r="H106" s="174"/>
      <c r="I106" s="174"/>
      <c r="BN106" s="169"/>
    </row>
    <row r="107" spans="1:66" s="164" customFormat="1">
      <c r="B107" s="172"/>
      <c r="C107" s="174"/>
      <c r="D107" s="174"/>
      <c r="E107" s="174"/>
      <c r="F107" s="174"/>
      <c r="G107" s="174"/>
      <c r="H107" s="174"/>
      <c r="I107" s="174"/>
      <c r="BN107" s="169"/>
    </row>
    <row r="108" spans="1:66" s="164" customFormat="1">
      <c r="B108" s="172"/>
      <c r="C108" s="174"/>
      <c r="D108" s="174"/>
      <c r="E108" s="174"/>
      <c r="F108" s="174"/>
      <c r="G108" s="174"/>
      <c r="H108" s="174"/>
      <c r="I108" s="174"/>
      <c r="BN108" s="169"/>
    </row>
    <row r="109" spans="1:66" s="164" customFormat="1">
      <c r="B109" s="173"/>
      <c r="C109" s="174"/>
      <c r="D109" s="174"/>
      <c r="E109" s="174"/>
      <c r="F109" s="174"/>
      <c r="G109" s="174"/>
      <c r="H109" s="174"/>
      <c r="I109" s="174"/>
      <c r="BN109" s="169"/>
    </row>
    <row r="110" spans="1:66" s="164" customFormat="1">
      <c r="B110" s="173"/>
      <c r="C110" s="174"/>
      <c r="D110" s="174"/>
      <c r="E110" s="174"/>
      <c r="F110" s="174"/>
      <c r="G110" s="174"/>
      <c r="H110" s="174"/>
      <c r="I110" s="174"/>
      <c r="BN110" s="169"/>
    </row>
    <row r="111" spans="1:66" s="164" customFormat="1">
      <c r="A111" s="174"/>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BN111" s="169"/>
    </row>
    <row r="112" spans="1:66" s="164" customFormat="1">
      <c r="A112" s="174"/>
      <c r="B112" s="172"/>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BN112" s="169"/>
    </row>
    <row r="113" spans="1:66" s="164" customFormat="1">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BN113" s="169"/>
    </row>
    <row r="114" spans="1:66" s="164" customFormat="1">
      <c r="A114" s="174"/>
      <c r="B114" s="181"/>
      <c r="C114" s="173"/>
      <c r="D114" s="181"/>
      <c r="E114" s="181"/>
      <c r="F114" s="181"/>
      <c r="G114" s="181"/>
      <c r="H114" s="181"/>
      <c r="I114" s="181"/>
      <c r="J114" s="174"/>
      <c r="K114" s="174"/>
      <c r="L114" s="174"/>
      <c r="M114" s="174"/>
      <c r="N114" s="174"/>
      <c r="O114" s="174"/>
      <c r="P114" s="174"/>
      <c r="Q114" s="174"/>
      <c r="R114" s="174"/>
      <c r="S114" s="174"/>
      <c r="T114" s="174"/>
      <c r="U114" s="174"/>
      <c r="V114" s="174"/>
      <c r="W114" s="174"/>
      <c r="X114" s="174"/>
      <c r="Y114" s="174"/>
      <c r="Z114" s="174"/>
      <c r="BN114" s="169"/>
    </row>
    <row r="115" spans="1:66" s="164" customFormat="1">
      <c r="A115" s="174"/>
      <c r="B115" s="175"/>
      <c r="C115" s="175"/>
      <c r="D115" s="174"/>
      <c r="E115" s="180"/>
      <c r="F115" s="180"/>
      <c r="G115" s="174"/>
      <c r="H115" s="174"/>
      <c r="I115" s="174"/>
      <c r="J115" s="174"/>
      <c r="K115" s="174"/>
      <c r="L115" s="174"/>
      <c r="M115" s="174"/>
      <c r="N115" s="174"/>
      <c r="O115" s="174"/>
      <c r="P115" s="174"/>
      <c r="Q115" s="174"/>
      <c r="R115" s="174"/>
      <c r="S115" s="174"/>
      <c r="T115" s="174"/>
      <c r="U115" s="174"/>
      <c r="V115" s="174"/>
      <c r="W115" s="174"/>
      <c r="X115" s="174"/>
      <c r="Y115" s="174"/>
      <c r="Z115" s="174"/>
      <c r="BN115" s="169"/>
    </row>
    <row r="116" spans="1:66" s="164" customFormat="1">
      <c r="A116" s="174"/>
      <c r="B116" s="175"/>
      <c r="C116" s="175"/>
      <c r="D116" s="174"/>
      <c r="E116" s="180"/>
      <c r="F116" s="180"/>
      <c r="G116" s="174"/>
      <c r="H116" s="174"/>
      <c r="I116" s="174"/>
      <c r="J116" s="174"/>
      <c r="K116" s="174"/>
      <c r="L116" s="174"/>
      <c r="M116" s="174"/>
      <c r="N116" s="174"/>
      <c r="O116" s="174"/>
      <c r="P116" s="174"/>
      <c r="Q116" s="174"/>
      <c r="R116" s="174"/>
      <c r="S116" s="174"/>
      <c r="T116" s="174"/>
      <c r="U116" s="174"/>
      <c r="V116" s="174"/>
      <c r="W116" s="174"/>
      <c r="X116" s="174"/>
      <c r="Y116" s="174"/>
      <c r="Z116" s="174"/>
      <c r="BN116" s="169"/>
    </row>
    <row r="117" spans="1:66" s="164" customFormat="1">
      <c r="A117" s="174"/>
      <c r="B117" s="175"/>
      <c r="C117" s="175"/>
      <c r="D117" s="174"/>
      <c r="E117" s="180"/>
      <c r="F117" s="174"/>
      <c r="G117" s="174"/>
      <c r="H117" s="174"/>
      <c r="I117" s="174"/>
      <c r="J117" s="174"/>
      <c r="K117" s="174"/>
      <c r="L117" s="174"/>
      <c r="M117" s="174"/>
      <c r="N117" s="174"/>
      <c r="O117" s="174"/>
      <c r="P117" s="174"/>
      <c r="Q117" s="174"/>
      <c r="R117" s="174"/>
      <c r="S117" s="174"/>
      <c r="T117" s="174"/>
      <c r="U117" s="174"/>
      <c r="V117" s="174"/>
      <c r="W117" s="174"/>
      <c r="X117" s="174"/>
      <c r="Y117" s="174"/>
      <c r="Z117" s="174"/>
      <c r="BN117" s="169"/>
    </row>
    <row r="118" spans="1:66" s="164" customFormat="1">
      <c r="A118" s="174"/>
      <c r="B118" s="175"/>
      <c r="C118" s="175"/>
      <c r="D118" s="174"/>
      <c r="E118" s="180"/>
      <c r="F118" s="180"/>
      <c r="G118" s="174"/>
      <c r="H118" s="174"/>
      <c r="I118" s="174"/>
      <c r="J118" s="174"/>
      <c r="K118" s="174"/>
      <c r="L118" s="174"/>
      <c r="M118" s="174"/>
      <c r="N118" s="174"/>
      <c r="O118" s="174"/>
      <c r="P118" s="174"/>
      <c r="Q118" s="174"/>
      <c r="R118" s="174"/>
      <c r="S118" s="174"/>
      <c r="T118" s="174"/>
      <c r="U118" s="174"/>
      <c r="V118" s="174"/>
      <c r="W118" s="174"/>
      <c r="X118" s="174"/>
      <c r="Y118" s="174"/>
      <c r="Z118" s="174"/>
      <c r="BN118" s="169"/>
    </row>
    <row r="119" spans="1:66" s="164" customFormat="1">
      <c r="A119" s="174"/>
      <c r="B119" s="175"/>
      <c r="C119" s="175"/>
      <c r="D119" s="174"/>
      <c r="E119" s="180"/>
      <c r="F119" s="180"/>
      <c r="G119" s="174"/>
      <c r="H119" s="174"/>
      <c r="I119" s="174"/>
      <c r="J119" s="174"/>
      <c r="K119" s="174"/>
      <c r="L119" s="174"/>
      <c r="M119" s="174"/>
      <c r="N119" s="174"/>
      <c r="O119" s="174"/>
      <c r="P119" s="174"/>
      <c r="Q119" s="174"/>
      <c r="R119" s="174"/>
      <c r="S119" s="174"/>
      <c r="T119" s="174"/>
      <c r="U119" s="174"/>
      <c r="V119" s="174"/>
      <c r="W119" s="174"/>
      <c r="X119" s="174"/>
      <c r="Y119" s="174"/>
      <c r="Z119" s="174"/>
      <c r="BN119" s="169"/>
    </row>
    <row r="120" spans="1:66" s="164" customFormat="1">
      <c r="A120" s="181"/>
      <c r="B120" s="174"/>
      <c r="C120" s="174"/>
      <c r="D120" s="174"/>
      <c r="E120" s="174"/>
      <c r="F120" s="174"/>
      <c r="G120" s="174"/>
      <c r="H120" s="174"/>
      <c r="I120" s="174"/>
      <c r="J120" s="181"/>
      <c r="K120" s="181"/>
      <c r="L120" s="181"/>
      <c r="M120" s="181"/>
      <c r="N120" s="181"/>
      <c r="O120" s="181"/>
      <c r="P120" s="181"/>
      <c r="Q120" s="181"/>
      <c r="R120" s="181"/>
      <c r="S120" s="181"/>
      <c r="T120" s="181"/>
      <c r="U120" s="181"/>
      <c r="V120" s="181"/>
      <c r="W120" s="181"/>
      <c r="X120" s="181"/>
      <c r="Y120" s="181"/>
      <c r="Z120" s="181"/>
      <c r="BN120" s="169"/>
    </row>
    <row r="121" spans="1:66" s="164" customFormat="1">
      <c r="A121" s="174"/>
      <c r="B121" s="172"/>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BN121" s="169"/>
    </row>
    <row r="122" spans="1:66" s="164" customFormat="1">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BN122" s="169"/>
    </row>
    <row r="123" spans="1:66" s="164" customFormat="1">
      <c r="A123" s="174"/>
      <c r="B123" s="181"/>
      <c r="C123" s="173"/>
      <c r="D123" s="181"/>
      <c r="E123" s="181"/>
      <c r="F123" s="181"/>
      <c r="G123" s="181"/>
      <c r="H123" s="181"/>
      <c r="I123" s="181"/>
      <c r="J123" s="174"/>
      <c r="K123" s="174"/>
      <c r="L123" s="174"/>
      <c r="M123" s="174"/>
      <c r="N123" s="174"/>
      <c r="O123" s="174"/>
      <c r="P123" s="174"/>
      <c r="Q123" s="174"/>
      <c r="R123" s="174"/>
      <c r="S123" s="174"/>
      <c r="T123" s="174"/>
      <c r="U123" s="174"/>
      <c r="V123" s="174"/>
      <c r="W123" s="174"/>
      <c r="X123" s="174"/>
      <c r="Y123" s="174"/>
      <c r="Z123" s="174"/>
      <c r="BN123" s="169"/>
    </row>
    <row r="124" spans="1:66" s="164" customFormat="1">
      <c r="A124" s="174"/>
      <c r="B124" s="175"/>
      <c r="C124" s="175"/>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BN124" s="169"/>
    </row>
    <row r="125" spans="1:66" s="164" customFormat="1">
      <c r="A125" s="174"/>
      <c r="B125" s="175"/>
      <c r="C125" s="175"/>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BN125" s="169"/>
    </row>
    <row r="126" spans="1:66" s="164" customFormat="1">
      <c r="A126" s="174"/>
      <c r="B126" s="175"/>
      <c r="C126" s="175"/>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BN126" s="169"/>
    </row>
    <row r="127" spans="1:66" s="164" customFormat="1">
      <c r="A127" s="174"/>
      <c r="B127" s="175"/>
      <c r="C127" s="175"/>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BN127" s="169"/>
    </row>
    <row r="128" spans="1:66" s="164" customFormat="1">
      <c r="A128" s="174"/>
      <c r="B128" s="175"/>
      <c r="C128" s="175"/>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BN128" s="169"/>
    </row>
    <row r="129" spans="1:66" s="164" customFormat="1">
      <c r="A129" s="181"/>
      <c r="J129" s="181"/>
      <c r="K129" s="181"/>
      <c r="L129" s="181"/>
      <c r="M129" s="181"/>
      <c r="N129" s="181"/>
      <c r="O129" s="181"/>
      <c r="P129" s="181"/>
      <c r="Q129" s="181"/>
      <c r="R129" s="181"/>
      <c r="S129" s="181"/>
      <c r="T129" s="181"/>
      <c r="U129" s="181"/>
      <c r="V129" s="181"/>
      <c r="W129" s="181"/>
      <c r="X129" s="181"/>
      <c r="Y129" s="181"/>
      <c r="Z129" s="181"/>
      <c r="BN129" s="169"/>
    </row>
    <row r="130" spans="1:66" s="164" customFormat="1">
      <c r="A130" s="174"/>
      <c r="J130" s="174"/>
      <c r="K130" s="174"/>
      <c r="L130" s="174"/>
      <c r="M130" s="174"/>
      <c r="N130" s="174"/>
      <c r="O130" s="174"/>
      <c r="P130" s="174"/>
      <c r="Q130" s="174"/>
      <c r="R130" s="174"/>
      <c r="S130" s="174"/>
      <c r="T130" s="174"/>
      <c r="U130" s="174"/>
      <c r="V130" s="174"/>
      <c r="W130" s="174"/>
      <c r="X130" s="174"/>
      <c r="Y130" s="174"/>
      <c r="Z130" s="174"/>
      <c r="BN130" s="169"/>
    </row>
    <row r="131" spans="1:66" s="164" customFormat="1">
      <c r="A131" s="174"/>
      <c r="J131" s="174"/>
      <c r="K131" s="174"/>
      <c r="L131" s="174"/>
      <c r="M131" s="174"/>
      <c r="N131" s="174"/>
      <c r="O131" s="174"/>
      <c r="P131" s="174"/>
      <c r="Q131" s="174"/>
      <c r="R131" s="174"/>
      <c r="S131" s="174"/>
      <c r="T131" s="174"/>
      <c r="U131" s="174"/>
      <c r="V131" s="174"/>
      <c r="W131" s="174"/>
      <c r="X131" s="174"/>
      <c r="Y131" s="174"/>
      <c r="Z131" s="174"/>
      <c r="BN131" s="169"/>
    </row>
    <row r="132" spans="1:66" s="164" customFormat="1">
      <c r="A132" s="174"/>
      <c r="J132" s="174"/>
      <c r="K132" s="174"/>
      <c r="L132" s="174"/>
      <c r="M132" s="174"/>
      <c r="N132" s="174"/>
      <c r="O132" s="174"/>
      <c r="P132" s="174"/>
      <c r="Q132" s="174"/>
      <c r="R132" s="174"/>
      <c r="S132" s="174"/>
      <c r="T132" s="174"/>
      <c r="U132" s="174"/>
      <c r="V132" s="174"/>
      <c r="W132" s="174"/>
      <c r="X132" s="174"/>
      <c r="Y132" s="174"/>
      <c r="Z132" s="174"/>
      <c r="BN132" s="169"/>
    </row>
    <row r="133" spans="1:66" s="164" customFormat="1">
      <c r="A133" s="174"/>
      <c r="J133" s="174"/>
      <c r="K133" s="174"/>
      <c r="L133" s="174"/>
      <c r="M133" s="174"/>
      <c r="N133" s="174"/>
      <c r="O133" s="174"/>
      <c r="P133" s="174"/>
      <c r="Q133" s="174"/>
      <c r="R133" s="174"/>
      <c r="S133" s="174"/>
      <c r="T133" s="174"/>
      <c r="U133" s="174"/>
      <c r="V133" s="174"/>
      <c r="W133" s="174"/>
      <c r="X133" s="174"/>
      <c r="Y133" s="174"/>
      <c r="Z133" s="174"/>
      <c r="BN133" s="169"/>
    </row>
    <row r="134" spans="1:66" s="164" customFormat="1">
      <c r="A134" s="174"/>
      <c r="J134" s="174"/>
      <c r="K134" s="174"/>
      <c r="L134" s="174"/>
      <c r="M134" s="174"/>
      <c r="N134" s="174"/>
      <c r="O134" s="174"/>
      <c r="P134" s="174"/>
      <c r="Q134" s="174"/>
      <c r="R134" s="174"/>
      <c r="S134" s="174"/>
      <c r="T134" s="174"/>
      <c r="U134" s="174"/>
      <c r="V134" s="174"/>
      <c r="W134" s="174"/>
      <c r="X134" s="174"/>
      <c r="Y134" s="174"/>
      <c r="Z134" s="174"/>
      <c r="BN134" s="169"/>
    </row>
    <row r="135" spans="1:66" s="164" customFormat="1">
      <c r="BN135" s="169"/>
    </row>
    <row r="136" spans="1:66" s="164" customFormat="1">
      <c r="BN136" s="169"/>
    </row>
    <row r="137" spans="1:66" s="164" customFormat="1">
      <c r="BN137" s="169"/>
    </row>
    <row r="138" spans="1:66" s="164" customFormat="1">
      <c r="BN138" s="169"/>
    </row>
    <row r="139" spans="1:66" s="164" customFormat="1">
      <c r="BN139" s="169"/>
    </row>
    <row r="140" spans="1:66" s="164" customFormat="1">
      <c r="BN140" s="169"/>
    </row>
    <row r="141" spans="1:66" s="164" customFormat="1">
      <c r="BN141" s="169"/>
    </row>
    <row r="142" spans="1:66" s="164" customFormat="1">
      <c r="BN142" s="169"/>
    </row>
    <row r="143" spans="1:66" s="164" customFormat="1">
      <c r="BN143" s="169"/>
    </row>
    <row r="144" spans="1:66" s="164" customFormat="1">
      <c r="BN144" s="169"/>
    </row>
    <row r="145" spans="66:66" s="164" customFormat="1">
      <c r="BN145" s="169"/>
    </row>
    <row r="146" spans="66:66" s="164" customFormat="1">
      <c r="BN146" s="169"/>
    </row>
    <row r="147" spans="66:66" s="164" customFormat="1">
      <c r="BN147" s="169"/>
    </row>
    <row r="148" spans="66:66" s="164" customFormat="1">
      <c r="BN148" s="169"/>
    </row>
    <row r="149" spans="66:66" s="164" customFormat="1">
      <c r="BN149" s="169"/>
    </row>
    <row r="150" spans="66:66" s="164" customFormat="1">
      <c r="BN150" s="169"/>
    </row>
    <row r="151" spans="66:66" s="164" customFormat="1">
      <c r="BN151" s="169"/>
    </row>
    <row r="152" spans="66:66" s="164" customFormat="1">
      <c r="BN152" s="169"/>
    </row>
    <row r="153" spans="66:66" s="164" customFormat="1">
      <c r="BN153" s="169"/>
    </row>
    <row r="154" spans="66:66" s="164" customFormat="1">
      <c r="BN154" s="169"/>
    </row>
    <row r="155" spans="66:66" s="164" customFormat="1">
      <c r="BN155" s="169"/>
    </row>
    <row r="156" spans="66:66" s="164" customFormat="1">
      <c r="BN156" s="169"/>
    </row>
    <row r="157" spans="66:66" s="164" customFormat="1">
      <c r="BN157" s="169"/>
    </row>
    <row r="158" spans="66:66" s="164" customFormat="1">
      <c r="BN158" s="169"/>
    </row>
    <row r="159" spans="66:66" s="164" customFormat="1">
      <c r="BN159" s="169"/>
    </row>
    <row r="160" spans="66:66" s="164" customFormat="1">
      <c r="BN160" s="169"/>
    </row>
    <row r="161" spans="66:66" s="164" customFormat="1">
      <c r="BN161" s="169"/>
    </row>
    <row r="162" spans="66:66" s="164" customFormat="1">
      <c r="BN162" s="169"/>
    </row>
    <row r="163" spans="66:66" s="164" customFormat="1">
      <c r="BN163" s="169"/>
    </row>
    <row r="164" spans="66:66" s="164" customFormat="1">
      <c r="BN164" s="169"/>
    </row>
    <row r="165" spans="66:66" s="164" customFormat="1">
      <c r="BN165" s="169"/>
    </row>
    <row r="166" spans="66:66" s="164" customFormat="1">
      <c r="BN166" s="169"/>
    </row>
    <row r="167" spans="66:66" s="164" customFormat="1">
      <c r="BN167" s="169"/>
    </row>
    <row r="168" spans="66:66" s="164" customFormat="1">
      <c r="BN168" s="169"/>
    </row>
    <row r="169" spans="66:66" s="164" customFormat="1">
      <c r="BN169" s="169"/>
    </row>
    <row r="170" spans="66:66" s="164" customFormat="1">
      <c r="BN170" s="169"/>
    </row>
    <row r="171" spans="66:66" s="164" customFormat="1">
      <c r="BN171" s="169"/>
    </row>
    <row r="172" spans="66:66" s="164" customFormat="1">
      <c r="BN172" s="169"/>
    </row>
    <row r="173" spans="66:66" s="164" customFormat="1">
      <c r="BN173" s="169"/>
    </row>
    <row r="174" spans="66:66" s="164" customFormat="1">
      <c r="BN174" s="169"/>
    </row>
    <row r="175" spans="66:66" s="164" customFormat="1">
      <c r="BN175" s="169"/>
    </row>
    <row r="176" spans="66:66" s="164" customFormat="1">
      <c r="BN176" s="169"/>
    </row>
    <row r="177" spans="66:66" s="164" customFormat="1">
      <c r="BN177" s="169"/>
    </row>
    <row r="178" spans="66:66" s="164" customFormat="1">
      <c r="BN178" s="169"/>
    </row>
    <row r="179" spans="66:66" s="164" customFormat="1">
      <c r="BN179" s="169"/>
    </row>
    <row r="180" spans="66:66" s="164" customFormat="1">
      <c r="BN180" s="169"/>
    </row>
    <row r="181" spans="66:66" s="164" customFormat="1">
      <c r="BN181" s="169"/>
    </row>
    <row r="182" spans="66:66" s="164" customFormat="1">
      <c r="BN182" s="169"/>
    </row>
    <row r="183" spans="66:66" s="164" customFormat="1">
      <c r="BN183" s="169"/>
    </row>
    <row r="184" spans="66:66" s="164" customFormat="1">
      <c r="BN184" s="169"/>
    </row>
    <row r="185" spans="66:66" s="164" customFormat="1">
      <c r="BN185" s="169"/>
    </row>
    <row r="186" spans="66:66" s="164" customFormat="1">
      <c r="BN186" s="169"/>
    </row>
    <row r="187" spans="66:66" s="164" customFormat="1">
      <c r="BN187" s="169"/>
    </row>
    <row r="188" spans="66:66" s="164" customFormat="1">
      <c r="BN188" s="169"/>
    </row>
    <row r="189" spans="66:66" s="164" customFormat="1">
      <c r="BN189" s="169"/>
    </row>
    <row r="190" spans="66:66" s="164" customFormat="1">
      <c r="BN190" s="169"/>
    </row>
    <row r="191" spans="66:66" s="164" customFormat="1">
      <c r="BN191" s="169"/>
    </row>
    <row r="192" spans="66:66" s="164" customFormat="1">
      <c r="BN192" s="169"/>
    </row>
    <row r="193" spans="66:66" s="164" customFormat="1">
      <c r="BN193" s="169"/>
    </row>
    <row r="194" spans="66:66" s="164" customFormat="1">
      <c r="BN194" s="169"/>
    </row>
    <row r="195" spans="66:66" s="164" customFormat="1">
      <c r="BN195" s="169"/>
    </row>
    <row r="196" spans="66:66" s="164" customFormat="1">
      <c r="BN196" s="169"/>
    </row>
    <row r="197" spans="66:66" s="164" customFormat="1">
      <c r="BN197" s="169"/>
    </row>
    <row r="198" spans="66:66" s="164" customFormat="1">
      <c r="BN198" s="169"/>
    </row>
    <row r="199" spans="66:66" s="164" customFormat="1">
      <c r="BN199" s="169"/>
    </row>
    <row r="200" spans="66:66" s="164" customFormat="1">
      <c r="BN200" s="169"/>
    </row>
    <row r="201" spans="66:66" s="164" customFormat="1">
      <c r="BN201" s="169"/>
    </row>
    <row r="202" spans="66:66" s="164" customFormat="1">
      <c r="BN202" s="169"/>
    </row>
    <row r="203" spans="66:66" s="164" customFormat="1">
      <c r="BN203" s="169"/>
    </row>
    <row r="204" spans="66:66" s="164" customFormat="1">
      <c r="BN204" s="169"/>
    </row>
    <row r="205" spans="66:66" s="164" customFormat="1">
      <c r="BN205" s="169"/>
    </row>
    <row r="206" spans="66:66" s="164" customFormat="1">
      <c r="BN206" s="169"/>
    </row>
    <row r="207" spans="66:66" s="164" customFormat="1">
      <c r="BN207" s="169"/>
    </row>
    <row r="208" spans="66:66" s="164" customFormat="1">
      <c r="BN208" s="169"/>
    </row>
    <row r="209" spans="66:66" s="164" customFormat="1">
      <c r="BN209" s="169"/>
    </row>
    <row r="210" spans="66:66" s="164" customFormat="1">
      <c r="BN210" s="169"/>
    </row>
    <row r="211" spans="66:66" s="164" customFormat="1">
      <c r="BN211" s="169"/>
    </row>
    <row r="212" spans="66:66" s="164" customFormat="1">
      <c r="BN212" s="169"/>
    </row>
    <row r="213" spans="66:66" s="164" customFormat="1">
      <c r="BN213" s="169"/>
    </row>
    <row r="214" spans="66:66" s="164" customFormat="1">
      <c r="BN214" s="169"/>
    </row>
    <row r="215" spans="66:66" s="164" customFormat="1">
      <c r="BN215" s="169"/>
    </row>
    <row r="216" spans="66:66" s="164" customFormat="1">
      <c r="BN216" s="169"/>
    </row>
    <row r="217" spans="66:66" s="164" customFormat="1">
      <c r="BN217" s="169"/>
    </row>
  </sheetData>
  <sheetProtection algorithmName="SHA-512" hashValue="EMwZwDpR6dbfkvXM4/c2faNPUECjh5HAduxd9yf/v0lxdikJe6ULyuxd0GZJPj5Orlc5gH3w+ByCeTNCSgMiRQ==" saltValue="EzhQNBCI7SxI42zpy8p1hg==" spinCount="100000" sheet="1" objects="1" scenarios="1"/>
  <customSheetViews>
    <customSheetView guid="{ECD81B88-1474-43CC-96A3-8963B05913FB}">
      <selection activeCell="G10" sqref="G10"/>
      <pageMargins left="0" right="0" top="0" bottom="0" header="0" footer="0"/>
      <pageSetup paperSize="9" orientation="portrait" r:id="rId1"/>
    </customSheetView>
    <customSheetView guid="{5B70AD1C-C6FE-473F-9E8F-C80A6A15EADB}" topLeftCell="B31">
      <selection activeCell="C33" sqref="C33"/>
      <pageMargins left="0" right="0" top="0" bottom="0" header="0" footer="0"/>
      <pageSetup paperSize="9" orientation="portrait" r:id="rId2"/>
    </customSheetView>
    <customSheetView guid="{4795D392-B56F-435A-BCD0-DB99C7E0A0B0}" scale="90">
      <selection activeCell="F6" sqref="F6"/>
      <pageMargins left="0" right="0" top="0" bottom="0" header="0" footer="0"/>
      <pageSetup paperSize="9" orientation="portrait" verticalDpi="0" r:id="rId3"/>
    </customSheetView>
    <customSheetView guid="{2DAA1D84-496C-43B3-9B3D-F6443FDB70D2}" scale="90" topLeftCell="A16">
      <selection activeCell="C30" sqref="C30"/>
      <pageMargins left="0" right="0" top="0" bottom="0" header="0" footer="0"/>
      <pageSetup paperSize="9" orientation="portrait" verticalDpi="0" r:id="rId4"/>
    </customSheetView>
  </customSheetViews>
  <mergeCells count="2">
    <mergeCell ref="B15:C16"/>
    <mergeCell ref="A1:E1"/>
  </mergeCells>
  <dataValidations count="4">
    <dataValidation type="list" allowBlank="1" showInputMessage="1" showErrorMessage="1" sqref="E39 E72 E104">
      <formula1>חודשים</formula1>
    </dataValidation>
    <dataValidation type="list" allowBlank="1" showInputMessage="1" showErrorMessage="1" sqref="D39 D67 D70:D72 D102:D104">
      <formula1>שנה</formula1>
    </dataValidation>
    <dataValidation type="list" allowBlank="1" showInputMessage="1" showErrorMessage="1" sqref="F39 F72 F104">
      <formula1>יום_</formula1>
    </dataValidation>
    <dataValidation type="decimal" operator="greaterThanOrEqual" allowBlank="1" showInputMessage="1" showErrorMessage="1" sqref="J12:K12">
      <formula1>אפס</formula1>
    </dataValidation>
  </dataValidation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tint="-0.249977111117893"/>
  </sheetPr>
  <dimension ref="A1:B2"/>
  <sheetViews>
    <sheetView rightToLeft="1" zoomScale="70" zoomScaleNormal="70" workbookViewId="0">
      <selection activeCell="A17" sqref="A17"/>
    </sheetView>
  </sheetViews>
  <sheetFormatPr defaultColWidth="9" defaultRowHeight="13.8"/>
  <cols>
    <col min="1" max="1" width="30" style="287" customWidth="1"/>
    <col min="2" max="2" width="62.5" style="286" customWidth="1"/>
    <col min="3" max="4" width="26.19921875" style="287" customWidth="1"/>
    <col min="5" max="16384" width="9" style="287"/>
  </cols>
  <sheetData>
    <row r="1" spans="1:2" ht="21">
      <c r="A1" s="288" t="s">
        <v>647</v>
      </c>
    </row>
    <row r="2" spans="1:2">
      <c r="A2" s="284" t="s">
        <v>648</v>
      </c>
      <c r="B2" s="285" t="s">
        <v>649</v>
      </c>
    </row>
  </sheetData>
  <customSheetViews>
    <customSheetView guid="{ECD81B88-1474-43CC-96A3-8963B05913FB}" scale="85">
      <selection activeCell="C4" sqref="C4"/>
      <pageMargins left="0" right="0" top="0" bottom="0" header="0" footer="0"/>
      <pageSetup paperSize="9" orientation="portrait" horizontalDpi="300" verticalDpi="300" r:id="rId1"/>
    </customSheetView>
    <customSheetView guid="{5B70AD1C-C6FE-473F-9E8F-C80A6A15EADB}" scale="85">
      <selection activeCell="C4" sqref="C4"/>
      <pageMargins left="0" right="0" top="0" bottom="0" header="0" footer="0"/>
      <pageSetup paperSize="9" orientation="portrait" horizontalDpi="300" verticalDpi="300" r:id="rId2"/>
    </customSheetView>
  </customSheetViews>
  <pageMargins left="0.7" right="0.7" top="0.75" bottom="0.75" header="0.3" footer="0.3"/>
  <pageSetup paperSize="9"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DQ82"/>
  <sheetViews>
    <sheetView rightToLeft="1" zoomScale="70" zoomScaleNormal="70" workbookViewId="0">
      <selection activeCell="F19" sqref="F19:F20"/>
    </sheetView>
  </sheetViews>
  <sheetFormatPr defaultColWidth="9" defaultRowHeight="16.8" outlineLevelRow="1" outlineLevelCol="1"/>
  <cols>
    <col min="1" max="1" width="5.5" style="290" customWidth="1"/>
    <col min="2" max="2" width="46" style="210" customWidth="1"/>
    <col min="3" max="3" width="36" style="210" customWidth="1"/>
    <col min="4" max="4" width="29.5" style="210" customWidth="1"/>
    <col min="5" max="5" width="31.796875" style="210" customWidth="1"/>
    <col min="6" max="6" width="29.5" style="210" customWidth="1"/>
    <col min="7" max="11" width="24.5" style="210" customWidth="1"/>
    <col min="12" max="12" width="18" style="210" hidden="1" customWidth="1" outlineLevel="1"/>
    <col min="13" max="13" width="28.5" style="210" hidden="1" customWidth="1" outlineLevel="1"/>
    <col min="14" max="14" width="15.19921875" style="210" hidden="1" customWidth="1" outlineLevel="1"/>
    <col min="15" max="15" width="24.5" style="210" hidden="1" customWidth="1" outlineLevel="1"/>
    <col min="16" max="16" width="26.296875" style="210" customWidth="1" collapsed="1"/>
    <col min="17" max="17" width="29.5" style="210" customWidth="1"/>
    <col min="18" max="18" width="18.19921875" style="210" customWidth="1"/>
    <col min="19" max="24" width="29.5" style="210" customWidth="1"/>
    <col min="25" max="25" width="10.5" style="210" customWidth="1"/>
    <col min="26" max="26" width="29.796875" style="210" customWidth="1"/>
    <col min="27" max="27" width="14.5" style="210" customWidth="1"/>
    <col min="28" max="28" width="28.296875" style="210" customWidth="1"/>
    <col min="29" max="29" width="20.5" style="210" customWidth="1"/>
    <col min="30" max="30" width="29.5" style="210" customWidth="1"/>
    <col min="31" max="31" width="20.69921875" style="210" customWidth="1"/>
    <col min="32" max="32" width="16.5" style="210" hidden="1" customWidth="1" outlineLevel="1"/>
    <col min="33" max="33" width="15.5" style="210" hidden="1" customWidth="1" outlineLevel="1"/>
    <col min="34" max="34" width="18.69921875" style="210" hidden="1" customWidth="1" outlineLevel="1"/>
    <col min="35" max="35" width="20.796875" style="210" hidden="1" customWidth="1" outlineLevel="1"/>
    <col min="36" max="36" width="27.19921875" style="210" hidden="1" customWidth="1" outlineLevel="1"/>
    <col min="37" max="37" width="27" style="210" customWidth="1" collapsed="1"/>
    <col min="38" max="38" width="18.296875" style="210" customWidth="1"/>
    <col min="39" max="39" width="23.5" style="210" customWidth="1"/>
    <col min="40" max="40" width="20.296875" style="210" customWidth="1"/>
    <col min="41" max="41" width="20.19921875" style="210" customWidth="1"/>
    <col min="42" max="42" width="16.5" style="210" customWidth="1"/>
    <col min="43" max="43" width="24.796875" style="210" customWidth="1"/>
    <col min="44" max="44" width="14.5" style="210" hidden="1" customWidth="1" outlineLevel="1"/>
    <col min="45" max="45" width="28.69921875" style="210" hidden="1" customWidth="1" outlineLevel="1"/>
    <col min="46" max="46" width="19.19921875" style="210" hidden="1" customWidth="1" outlineLevel="1"/>
    <col min="47" max="47" width="20.796875" style="210" hidden="1" customWidth="1" outlineLevel="1"/>
    <col min="48" max="48" width="22.5" style="210" hidden="1" customWidth="1" outlineLevel="1"/>
    <col min="49" max="49" width="25.796875" style="210" customWidth="1" collapsed="1"/>
    <col min="50" max="50" width="21.796875" style="210" customWidth="1"/>
    <col min="51" max="51" width="25.19921875" style="210" customWidth="1"/>
    <col min="52" max="52" width="22" style="210" bestFit="1" customWidth="1"/>
    <col min="53" max="53" width="11.69921875" style="210" customWidth="1"/>
    <col min="54" max="54" width="27.5" style="210" customWidth="1"/>
    <col min="55" max="55" width="22.5" style="210" customWidth="1"/>
    <col min="56" max="56" width="26.296875" style="210" hidden="1" customWidth="1" outlineLevel="1"/>
    <col min="57" max="57" width="20.796875" style="210" hidden="1" customWidth="1" outlineLevel="1"/>
    <col min="58" max="59" width="26.5" style="210" hidden="1" customWidth="1" outlineLevel="1"/>
    <col min="60" max="60" width="15.5" style="210" hidden="1" customWidth="1" outlineLevel="1"/>
    <col min="61" max="61" width="11.296875" style="210" customWidth="1" collapsed="1"/>
    <col min="62" max="62" width="13.296875" style="210" customWidth="1"/>
    <col min="63" max="63" width="11" style="210" customWidth="1"/>
    <col min="64" max="64" width="22" style="211" bestFit="1" customWidth="1"/>
    <col min="65" max="65" width="13.69921875" style="210" customWidth="1"/>
    <col min="66" max="66" width="26.5" style="210" customWidth="1"/>
    <col min="67" max="67" width="14.796875" style="210" customWidth="1"/>
    <col min="68" max="68" width="13.69921875" style="210" hidden="1" customWidth="1" outlineLevel="1"/>
    <col min="69" max="69" width="14.5" style="210" hidden="1" customWidth="1" outlineLevel="1"/>
    <col min="70" max="70" width="17.69921875" style="210" hidden="1" customWidth="1" outlineLevel="1"/>
    <col min="71" max="71" width="20.796875" style="210" hidden="1" customWidth="1" outlineLevel="1"/>
    <col min="72" max="72" width="12.19921875" style="210" hidden="1" customWidth="1" outlineLevel="1"/>
    <col min="73" max="73" width="14.5" style="210" customWidth="1" collapsed="1"/>
    <col min="74" max="74" width="20.5" style="210" customWidth="1"/>
    <col min="75" max="75" width="15.19921875" style="210" customWidth="1"/>
    <col min="76" max="76" width="22" style="210" bestFit="1" customWidth="1"/>
    <col min="77" max="77" width="13.5" style="210" customWidth="1"/>
    <col min="78" max="78" width="20" style="210" customWidth="1"/>
    <col min="79" max="79" width="12.296875" style="210" customWidth="1"/>
    <col min="80" max="80" width="15.5" style="210" hidden="1" customWidth="1" outlineLevel="1"/>
    <col min="81" max="81" width="26" style="210" hidden="1" customWidth="1" outlineLevel="1"/>
    <col min="82" max="82" width="14.5" style="210" hidden="1" customWidth="1" outlineLevel="1"/>
    <col min="83" max="83" width="20.796875" style="210" hidden="1" customWidth="1" outlineLevel="1"/>
    <col min="84" max="84" width="11.5" style="210" hidden="1" customWidth="1" outlineLevel="1"/>
    <col min="85" max="85" width="20.19921875" style="210" bestFit="1" customWidth="1" collapsed="1"/>
    <col min="86" max="86" width="9" style="210"/>
    <col min="87" max="87" width="11.69921875" style="210" bestFit="1" customWidth="1"/>
    <col min="88" max="88" width="22" style="210" bestFit="1" customWidth="1"/>
    <col min="89" max="91" width="9" style="210"/>
    <col min="92" max="92" width="13.5" style="210" hidden="1" customWidth="1" outlineLevel="1"/>
    <col min="93" max="93" width="13.19921875" style="210" hidden="1" customWidth="1" outlineLevel="1"/>
    <col min="94" max="94" width="10.5" style="210" hidden="1" customWidth="1" outlineLevel="1"/>
    <col min="95" max="95" width="20.796875" style="210" hidden="1" customWidth="1" outlineLevel="1"/>
    <col min="96" max="96" width="9" style="210" hidden="1" customWidth="1" outlineLevel="1"/>
    <col min="97" max="97" width="20.19921875" style="210" bestFit="1" customWidth="1" collapsed="1"/>
    <col min="98" max="98" width="9" style="210"/>
    <col min="99" max="99" width="11.69921875" style="210" bestFit="1" customWidth="1"/>
    <col min="100" max="100" width="22" style="210" bestFit="1" customWidth="1"/>
    <col min="101" max="103" width="9" style="210"/>
    <col min="104" max="104" width="13.5" style="210" hidden="1" customWidth="1" outlineLevel="1"/>
    <col min="105" max="105" width="13.19921875" style="210" hidden="1" customWidth="1" outlineLevel="1"/>
    <col min="106" max="106" width="10.5" style="210" hidden="1" customWidth="1" outlineLevel="1"/>
    <col min="107" max="107" width="20.796875" style="210" hidden="1" customWidth="1" outlineLevel="1"/>
    <col min="108" max="108" width="9" style="210" hidden="1" customWidth="1" outlineLevel="1"/>
    <col min="109" max="109" width="20.19921875" style="210" bestFit="1" customWidth="1" collapsed="1"/>
    <col min="110" max="110" width="9" style="210"/>
    <col min="111" max="111" width="11.69921875" style="210" bestFit="1" customWidth="1"/>
    <col min="112" max="112" width="22" style="210" bestFit="1" customWidth="1"/>
    <col min="113" max="115" width="9" style="210"/>
    <col min="116" max="116" width="13.5" style="210" hidden="1" customWidth="1" outlineLevel="1"/>
    <col min="117" max="117" width="20.19921875" style="210" hidden="1" customWidth="1" outlineLevel="1"/>
    <col min="118" max="118" width="10.5" style="210" hidden="1" customWidth="1" outlineLevel="1"/>
    <col min="119" max="119" width="20.796875" style="210" hidden="1" customWidth="1" outlineLevel="1"/>
    <col min="120" max="120" width="9" style="210" hidden="1" customWidth="1" outlineLevel="1"/>
    <col min="121" max="121" width="9" style="210" collapsed="1"/>
    <col min="122" max="16384" width="9" style="210"/>
  </cols>
  <sheetData>
    <row r="1" spans="1:64" s="214" customFormat="1" ht="116.1" customHeight="1">
      <c r="A1" s="528" t="s">
        <v>18</v>
      </c>
      <c r="B1" s="529"/>
      <c r="C1" s="529"/>
      <c r="D1" s="529"/>
      <c r="E1" s="529"/>
      <c r="F1" s="529"/>
      <c r="G1" s="529"/>
      <c r="H1" s="529"/>
      <c r="I1" s="529"/>
      <c r="J1" s="529"/>
      <c r="K1" s="529"/>
      <c r="L1" s="529"/>
      <c r="M1" s="529"/>
      <c r="N1" s="529"/>
      <c r="O1" s="529"/>
      <c r="P1" s="530"/>
      <c r="BL1" s="215"/>
    </row>
    <row r="2" spans="1:64" ht="19.2">
      <c r="A2" s="309"/>
      <c r="C2" s="231"/>
      <c r="D2" s="231"/>
      <c r="E2" s="231"/>
      <c r="F2" s="231"/>
      <c r="P2" s="310"/>
    </row>
    <row r="3" spans="1:64" ht="25.5" customHeight="1">
      <c r="A3" s="309"/>
      <c r="B3" s="232" t="s">
        <v>19</v>
      </c>
      <c r="C3" s="233"/>
      <c r="P3" s="310"/>
    </row>
    <row r="4" spans="1:64" ht="24.6" customHeight="1">
      <c r="A4" s="309"/>
      <c r="B4" s="232" t="s">
        <v>11</v>
      </c>
      <c r="C4" s="233"/>
      <c r="P4" s="310"/>
    </row>
    <row r="5" spans="1:64" ht="20.55" customHeight="1">
      <c r="A5" s="309"/>
      <c r="B5" s="295" t="s">
        <v>12</v>
      </c>
      <c r="P5" s="310"/>
      <c r="BK5" s="211"/>
      <c r="BL5" s="210"/>
    </row>
    <row r="6" spans="1:64" ht="20.55" customHeight="1">
      <c r="A6" s="309"/>
      <c r="B6" s="311" t="s">
        <v>13</v>
      </c>
      <c r="P6" s="310"/>
      <c r="BK6" s="211"/>
      <c r="BL6" s="210"/>
    </row>
    <row r="7" spans="1:64" ht="20.55" customHeight="1">
      <c r="A7" s="309"/>
      <c r="B7" s="312" t="s">
        <v>663</v>
      </c>
      <c r="P7" s="310"/>
      <c r="BK7" s="211"/>
      <c r="BL7" s="210"/>
    </row>
    <row r="8" spans="1:64">
      <c r="A8" s="309"/>
      <c r="P8" s="310"/>
    </row>
    <row r="9" spans="1:64" s="223" customFormat="1" ht="24.6">
      <c r="A9" s="313"/>
      <c r="B9" s="225" t="s">
        <v>20</v>
      </c>
      <c r="P9" s="314"/>
      <c r="BL9" s="224"/>
    </row>
    <row r="10" spans="1:64" s="213" customFormat="1" ht="19.5" customHeight="1">
      <c r="A10" s="315">
        <v>0.1</v>
      </c>
      <c r="B10" s="245" t="s">
        <v>784</v>
      </c>
      <c r="C10" s="259"/>
      <c r="P10" s="316"/>
      <c r="BL10" s="212"/>
    </row>
    <row r="11" spans="1:64" s="213" customFormat="1" ht="19.5" customHeight="1">
      <c r="A11" s="315">
        <v>0.2</v>
      </c>
      <c r="B11" s="246" t="s">
        <v>782</v>
      </c>
      <c r="C11" s="522"/>
      <c r="D11" s="212"/>
      <c r="E11" s="212"/>
      <c r="P11" s="316"/>
      <c r="BL11" s="212"/>
    </row>
    <row r="12" spans="1:64" s="213" customFormat="1" ht="33.6">
      <c r="A12" s="308">
        <v>0.3</v>
      </c>
      <c r="B12" s="246" t="s">
        <v>785</v>
      </c>
      <c r="C12" s="459"/>
      <c r="D12" s="212"/>
      <c r="E12" s="212"/>
      <c r="P12" s="316"/>
      <c r="BL12" s="212"/>
    </row>
    <row r="13" spans="1:64" s="213" customFormat="1" ht="19.5" customHeight="1">
      <c r="A13" s="317">
        <v>0.4</v>
      </c>
      <c r="B13" s="246" t="s">
        <v>783</v>
      </c>
      <c r="C13" s="260"/>
      <c r="P13" s="316"/>
      <c r="BL13" s="212"/>
    </row>
    <row r="14" spans="1:64" s="213" customFormat="1" ht="33.6">
      <c r="A14" s="308">
        <v>0.5</v>
      </c>
      <c r="B14" s="247" t="s">
        <v>766</v>
      </c>
      <c r="C14" s="519" t="str">
        <f>IFERROR(INDEX(קבועים!$C$167:$E$435,MATCH($C$10,קבועים!$C$167:$C$435,0),MATCH(קבועים!$E$166,קבועים!$C$166:$E$166,0)),"סעיף זה יתמלא אוטומטית לאחר מילוי סעיף 0.1 מעלה")</f>
        <v>סעיף זה יתמלא אוטומטית לאחר מילוי סעיף 0.1 מעלה</v>
      </c>
      <c r="D14" s="234"/>
      <c r="P14" s="316"/>
      <c r="BH14" s="212"/>
    </row>
    <row r="15" spans="1:64" s="213" customFormat="1" ht="19.5" customHeight="1">
      <c r="A15" s="318"/>
      <c r="O15" s="234"/>
      <c r="P15" s="316"/>
      <c r="Q15" s="234"/>
      <c r="BL15" s="212"/>
    </row>
    <row r="16" spans="1:64">
      <c r="A16" s="309"/>
      <c r="C16" s="213"/>
      <c r="D16" s="213"/>
      <c r="E16" s="213"/>
      <c r="F16" s="213"/>
      <c r="G16" s="213"/>
      <c r="H16" s="213"/>
      <c r="I16" s="213"/>
      <c r="P16" s="310"/>
    </row>
    <row r="17" spans="1:109">
      <c r="A17" s="309"/>
      <c r="B17" s="211"/>
      <c r="P17" s="310"/>
      <c r="BH17" s="211"/>
      <c r="BL17" s="210"/>
    </row>
    <row r="18" spans="1:109" s="214" customFormat="1" ht="31.05" customHeight="1">
      <c r="A18" s="272">
        <v>0.6</v>
      </c>
      <c r="B18" s="248" t="s">
        <v>24</v>
      </c>
      <c r="C18" s="249" t="s">
        <v>25</v>
      </c>
      <c r="D18" s="249" t="s">
        <v>26</v>
      </c>
      <c r="E18" s="249" t="s">
        <v>27</v>
      </c>
      <c r="F18" s="249" t="s">
        <v>28</v>
      </c>
      <c r="G18" s="249" t="s">
        <v>21</v>
      </c>
      <c r="H18" s="249" t="s">
        <v>30</v>
      </c>
      <c r="I18" s="249" t="s">
        <v>22</v>
      </c>
      <c r="K18" s="213"/>
      <c r="P18" s="319"/>
      <c r="BD18" s="215"/>
    </row>
    <row r="19" spans="1:109" ht="103.5" customHeight="1">
      <c r="A19" s="309"/>
      <c r="B19" s="531" t="s">
        <v>31</v>
      </c>
      <c r="C19" s="293"/>
      <c r="D19" s="306"/>
      <c r="E19" s="507"/>
      <c r="F19" s="306"/>
      <c r="G19" s="306"/>
      <c r="H19" s="306"/>
      <c r="I19" s="294"/>
      <c r="K19" s="213"/>
      <c r="P19" s="310"/>
      <c r="BC19" s="211"/>
      <c r="BL19" s="210"/>
    </row>
    <row r="20" spans="1:109" ht="103.5" customHeight="1">
      <c r="A20" s="309"/>
      <c r="B20" s="532"/>
      <c r="C20" s="293"/>
      <c r="D20" s="306"/>
      <c r="E20" s="507"/>
      <c r="F20" s="306"/>
      <c r="G20" s="306"/>
      <c r="H20" s="306"/>
      <c r="I20" s="294"/>
      <c r="K20" s="213"/>
      <c r="P20" s="310"/>
      <c r="BC20" s="211"/>
      <c r="BL20" s="210"/>
    </row>
    <row r="21" spans="1:109" hidden="1" outlineLevel="1">
      <c r="A21" s="309"/>
      <c r="B21" s="210" t="s">
        <v>34</v>
      </c>
      <c r="C21" s="165" t="b">
        <f>OR($C$19="",$D$19="",F19="",$I$19="",$G$19="",$E$19="",$C$20="", $D$20="", $E$20="", $F$20="", $G$20="", $I$20="")</f>
        <v>1</v>
      </c>
      <c r="P21" s="310"/>
      <c r="BL21" s="210"/>
    </row>
    <row r="22" spans="1:109" hidden="1" outlineLevel="1">
      <c r="A22" s="309"/>
      <c r="P22" s="310"/>
      <c r="BL22" s="210"/>
    </row>
    <row r="23" spans="1:109" collapsed="1">
      <c r="A23" s="309"/>
      <c r="P23" s="310"/>
      <c r="BL23" s="210"/>
    </row>
    <row r="24" spans="1:109">
      <c r="A24" s="309"/>
      <c r="P24" s="310"/>
      <c r="BL24" s="210"/>
    </row>
    <row r="25" spans="1:109" s="223" customFormat="1" ht="24.6">
      <c r="A25" s="272">
        <v>1</v>
      </c>
      <c r="B25" s="225" t="s">
        <v>35</v>
      </c>
      <c r="P25" s="314"/>
      <c r="BL25" s="224"/>
    </row>
    <row r="26" spans="1:109">
      <c r="A26" s="309"/>
      <c r="B26" s="216"/>
      <c r="P26" s="310"/>
    </row>
    <row r="27" spans="1:109">
      <c r="A27" s="309">
        <v>1.1000000000000001</v>
      </c>
      <c r="B27" s="250" t="s">
        <v>36</v>
      </c>
      <c r="C27" s="251"/>
      <c r="D27" s="217"/>
      <c r="P27" s="310"/>
      <c r="BJ27" s="211"/>
      <c r="BL27" s="210"/>
      <c r="CZ27" s="217"/>
      <c r="DA27" s="217"/>
      <c r="DB27" s="217"/>
      <c r="DC27" s="217"/>
    </row>
    <row r="28" spans="1:109">
      <c r="A28" s="309"/>
      <c r="B28" s="211"/>
      <c r="L28" s="275" t="s">
        <v>37</v>
      </c>
      <c r="M28" s="275" t="s">
        <v>38</v>
      </c>
      <c r="P28" s="310"/>
    </row>
    <row r="29" spans="1:109" ht="221.1" customHeight="1">
      <c r="A29" s="309">
        <v>1.2</v>
      </c>
      <c r="B29" s="252" t="s">
        <v>39</v>
      </c>
      <c r="C29" s="527"/>
      <c r="D29" s="527"/>
      <c r="E29" s="527"/>
      <c r="F29" s="533"/>
      <c r="G29" s="534"/>
      <c r="L29" s="276"/>
      <c r="M29" s="276"/>
      <c r="P29" s="310"/>
      <c r="DB29" s="217"/>
      <c r="DC29" s="217"/>
      <c r="DD29" s="217"/>
      <c r="DE29" s="217"/>
    </row>
    <row r="30" spans="1:109">
      <c r="A30" s="309"/>
      <c r="B30" s="211"/>
      <c r="L30" s="230"/>
      <c r="M30" s="230"/>
      <c r="P30" s="310"/>
    </row>
    <row r="31" spans="1:109">
      <c r="A31" s="309"/>
      <c r="B31" s="222"/>
      <c r="P31" s="310"/>
    </row>
    <row r="32" spans="1:109">
      <c r="A32" s="309" t="s">
        <v>40</v>
      </c>
      <c r="B32" s="255" t="s">
        <v>41</v>
      </c>
      <c r="C32" s="253"/>
      <c r="D32" s="254" t="s">
        <v>42</v>
      </c>
      <c r="E32" s="254" t="s">
        <v>43</v>
      </c>
      <c r="L32" s="277" t="s">
        <v>37</v>
      </c>
      <c r="M32" s="277" t="s">
        <v>38</v>
      </c>
      <c r="P32" s="310"/>
    </row>
    <row r="33" spans="1:65">
      <c r="A33" s="309"/>
      <c r="B33" s="256"/>
      <c r="C33" s="252" t="s">
        <v>44</v>
      </c>
      <c r="D33" s="259"/>
      <c r="E33" s="259"/>
      <c r="F33" s="217"/>
      <c r="L33" s="276"/>
      <c r="M33" s="276"/>
      <c r="P33" s="310"/>
    </row>
    <row r="34" spans="1:65">
      <c r="A34" s="309"/>
      <c r="B34" s="257"/>
      <c r="C34" s="252" t="s">
        <v>45</v>
      </c>
      <c r="D34" s="259"/>
      <c r="E34" s="259"/>
      <c r="L34" s="276"/>
      <c r="M34" s="276"/>
      <c r="P34" s="310"/>
    </row>
    <row r="35" spans="1:65">
      <c r="A35" s="309"/>
      <c r="C35" s="253" t="s">
        <v>46</v>
      </c>
      <c r="D35" s="265">
        <v>10</v>
      </c>
      <c r="E35" s="219"/>
      <c r="F35" s="218"/>
      <c r="P35" s="310"/>
    </row>
    <row r="36" spans="1:65">
      <c r="A36" s="309"/>
      <c r="D36" s="261"/>
      <c r="E36" s="219"/>
      <c r="F36" s="218"/>
      <c r="P36" s="310"/>
    </row>
    <row r="37" spans="1:65" ht="16.5" customHeight="1">
      <c r="A37" s="309"/>
      <c r="B37" s="220"/>
      <c r="C37" s="220"/>
      <c r="D37" s="220"/>
      <c r="P37" s="310"/>
    </row>
    <row r="38" spans="1:65" ht="33.6">
      <c r="A38" s="309" t="s">
        <v>47</v>
      </c>
      <c r="B38" s="535" t="s">
        <v>48</v>
      </c>
      <c r="C38" s="264" t="s">
        <v>49</v>
      </c>
      <c r="D38" s="262" t="s">
        <v>50</v>
      </c>
      <c r="E38" s="263" t="s">
        <v>51</v>
      </c>
      <c r="L38" s="230"/>
      <c r="M38" s="230"/>
      <c r="N38" s="230"/>
      <c r="O38" s="230"/>
      <c r="P38" s="310"/>
      <c r="BL38" s="210"/>
      <c r="BM38" s="211"/>
    </row>
    <row r="39" spans="1:65" ht="33.6">
      <c r="A39" s="309"/>
      <c r="B39" s="535"/>
      <c r="C39" s="303" t="s">
        <v>52</v>
      </c>
      <c r="D39" s="304">
        <v>3500000</v>
      </c>
      <c r="E39" s="305" t="s">
        <v>53</v>
      </c>
      <c r="L39" s="275" t="s">
        <v>37</v>
      </c>
      <c r="M39" s="275" t="s">
        <v>54</v>
      </c>
      <c r="N39" s="275" t="s">
        <v>55</v>
      </c>
      <c r="O39" s="275" t="s">
        <v>38</v>
      </c>
      <c r="P39" s="310"/>
      <c r="BL39" s="210"/>
      <c r="BM39" s="211"/>
    </row>
    <row r="40" spans="1:65">
      <c r="A40" s="309"/>
      <c r="B40" s="535"/>
      <c r="C40" s="267"/>
      <c r="D40" s="268"/>
      <c r="E40" s="258"/>
      <c r="L40" s="276"/>
      <c r="M40" s="276"/>
      <c r="N40" s="276"/>
      <c r="O40" s="276"/>
      <c r="P40" s="310"/>
      <c r="BL40" s="210"/>
      <c r="BM40" s="211"/>
    </row>
    <row r="41" spans="1:65">
      <c r="A41" s="309"/>
      <c r="B41" s="535"/>
      <c r="C41" s="267"/>
      <c r="D41" s="268"/>
      <c r="E41" s="258"/>
      <c r="L41" s="276"/>
      <c r="M41" s="276"/>
      <c r="N41" s="276"/>
      <c r="O41" s="276"/>
      <c r="P41" s="310"/>
      <c r="BL41" s="210"/>
      <c r="BM41" s="211"/>
    </row>
    <row r="42" spans="1:65">
      <c r="A42" s="309"/>
      <c r="B42" s="535"/>
      <c r="C42" s="267"/>
      <c r="D42" s="268"/>
      <c r="E42" s="258"/>
      <c r="L42" s="276"/>
      <c r="M42" s="276"/>
      <c r="N42" s="276"/>
      <c r="O42" s="276"/>
      <c r="P42" s="310"/>
      <c r="BL42" s="210"/>
      <c r="BM42" s="211"/>
    </row>
    <row r="43" spans="1:65">
      <c r="A43" s="309"/>
      <c r="B43" s="535"/>
      <c r="C43" s="267"/>
      <c r="D43" s="268"/>
      <c r="E43" s="258"/>
      <c r="L43" s="276"/>
      <c r="M43" s="276"/>
      <c r="N43" s="276"/>
      <c r="O43" s="276"/>
      <c r="P43" s="310"/>
      <c r="BL43" s="210"/>
      <c r="BM43" s="211"/>
    </row>
    <row r="44" spans="1:65">
      <c r="A44" s="309"/>
      <c r="B44" s="535"/>
      <c r="C44" s="267"/>
      <c r="D44" s="268"/>
      <c r="E44" s="258"/>
      <c r="L44" s="276"/>
      <c r="M44" s="276"/>
      <c r="N44" s="276"/>
      <c r="O44" s="276"/>
      <c r="P44" s="310"/>
      <c r="BL44" s="210"/>
      <c r="BM44" s="211"/>
    </row>
    <row r="45" spans="1:65">
      <c r="A45" s="309"/>
      <c r="B45" s="535"/>
      <c r="C45" s="267"/>
      <c r="D45" s="268"/>
      <c r="E45" s="258"/>
      <c r="L45" s="276"/>
      <c r="M45" s="276"/>
      <c r="N45" s="276"/>
      <c r="O45" s="276"/>
      <c r="P45" s="310"/>
      <c r="BL45" s="210"/>
      <c r="BM45" s="211"/>
    </row>
    <row r="46" spans="1:65">
      <c r="A46" s="309"/>
      <c r="B46" s="535"/>
      <c r="C46" s="267"/>
      <c r="D46" s="268"/>
      <c r="E46" s="258"/>
      <c r="L46" s="276"/>
      <c r="M46" s="276"/>
      <c r="N46" s="276"/>
      <c r="O46" s="276"/>
      <c r="P46" s="310"/>
      <c r="BL46" s="210"/>
      <c r="BM46" s="211"/>
    </row>
    <row r="47" spans="1:65">
      <c r="A47" s="309"/>
      <c r="B47" s="535"/>
      <c r="C47" s="267"/>
      <c r="D47" s="268"/>
      <c r="E47" s="258"/>
      <c r="L47" s="276"/>
      <c r="M47" s="276"/>
      <c r="N47" s="276"/>
      <c r="O47" s="276"/>
      <c r="P47" s="310"/>
      <c r="BL47" s="210"/>
      <c r="BM47" s="211"/>
    </row>
    <row r="48" spans="1:65">
      <c r="A48" s="309"/>
      <c r="B48" s="535"/>
      <c r="C48" s="267"/>
      <c r="D48" s="268"/>
      <c r="E48" s="258"/>
      <c r="L48" s="276"/>
      <c r="M48" s="276"/>
      <c r="N48" s="276"/>
      <c r="O48" s="276"/>
      <c r="P48" s="310"/>
      <c r="BL48" s="210"/>
      <c r="BM48" s="211"/>
    </row>
    <row r="49" spans="1:65">
      <c r="A49" s="309"/>
      <c r="B49" s="535"/>
      <c r="C49" s="267"/>
      <c r="D49" s="268"/>
      <c r="E49" s="258"/>
      <c r="L49" s="276"/>
      <c r="M49" s="276"/>
      <c r="N49" s="276"/>
      <c r="O49" s="276"/>
      <c r="P49" s="310"/>
      <c r="BL49" s="210"/>
      <c r="BM49" s="211"/>
    </row>
    <row r="50" spans="1:65">
      <c r="A50" s="309"/>
      <c r="B50" s="535"/>
      <c r="C50" s="267"/>
      <c r="D50" s="268"/>
      <c r="E50" s="258"/>
      <c r="L50" s="276"/>
      <c r="M50" s="276"/>
      <c r="N50" s="276"/>
      <c r="O50" s="276"/>
      <c r="P50" s="310"/>
      <c r="BL50" s="210"/>
      <c r="BM50" s="211"/>
    </row>
    <row r="51" spans="1:65">
      <c r="A51" s="309"/>
      <c r="B51" s="535"/>
      <c r="C51" s="267"/>
      <c r="D51" s="268"/>
      <c r="E51" s="258"/>
      <c r="L51" s="276"/>
      <c r="M51" s="276"/>
      <c r="N51" s="276"/>
      <c r="O51" s="276"/>
      <c r="P51" s="310"/>
      <c r="BL51" s="210"/>
      <c r="BM51" s="211"/>
    </row>
    <row r="52" spans="1:65">
      <c r="A52" s="309"/>
      <c r="B52" s="535"/>
      <c r="C52" s="267"/>
      <c r="D52" s="268"/>
      <c r="E52" s="258"/>
      <c r="L52" s="276"/>
      <c r="M52" s="276"/>
      <c r="N52" s="276"/>
      <c r="O52" s="276"/>
      <c r="P52" s="310"/>
      <c r="BL52" s="210"/>
      <c r="BM52" s="211"/>
    </row>
    <row r="53" spans="1:65">
      <c r="A53" s="309"/>
      <c r="B53" s="535"/>
      <c r="C53" s="267"/>
      <c r="D53" s="268"/>
      <c r="E53" s="258"/>
      <c r="L53" s="276"/>
      <c r="M53" s="276"/>
      <c r="N53" s="276"/>
      <c r="O53" s="276"/>
      <c r="P53" s="310"/>
      <c r="BL53" s="210"/>
      <c r="BM53" s="211"/>
    </row>
    <row r="54" spans="1:65">
      <c r="A54" s="309"/>
      <c r="B54" s="535"/>
      <c r="C54" s="267"/>
      <c r="D54" s="268"/>
      <c r="E54" s="258"/>
      <c r="L54" s="276"/>
      <c r="M54" s="276"/>
      <c r="N54" s="276"/>
      <c r="O54" s="276"/>
      <c r="P54" s="310"/>
      <c r="BL54" s="210"/>
      <c r="BM54" s="211"/>
    </row>
    <row r="55" spans="1:65">
      <c r="A55" s="309"/>
      <c r="B55" s="535"/>
      <c r="C55" s="267"/>
      <c r="D55" s="268"/>
      <c r="E55" s="258"/>
      <c r="L55" s="276"/>
      <c r="M55" s="276"/>
      <c r="N55" s="276"/>
      <c r="O55" s="276"/>
      <c r="P55" s="310"/>
      <c r="BL55" s="210"/>
      <c r="BM55" s="211"/>
    </row>
    <row r="56" spans="1:65">
      <c r="A56" s="309"/>
      <c r="B56" s="535"/>
      <c r="C56" s="267"/>
      <c r="D56" s="268"/>
      <c r="E56" s="258"/>
      <c r="L56" s="276"/>
      <c r="M56" s="276"/>
      <c r="N56" s="276"/>
      <c r="O56" s="276"/>
      <c r="P56" s="310"/>
      <c r="BL56" s="210"/>
      <c r="BM56" s="211"/>
    </row>
    <row r="57" spans="1:65">
      <c r="A57" s="309"/>
      <c r="B57" s="535"/>
      <c r="C57" s="267"/>
      <c r="D57" s="268"/>
      <c r="E57" s="258"/>
      <c r="L57" s="276"/>
      <c r="M57" s="276"/>
      <c r="N57" s="276"/>
      <c r="O57" s="276"/>
      <c r="P57" s="310"/>
      <c r="BL57" s="210"/>
      <c r="BM57" s="211"/>
    </row>
    <row r="58" spans="1:65">
      <c r="A58" s="309"/>
      <c r="B58" s="535"/>
      <c r="C58" s="267"/>
      <c r="D58" s="268"/>
      <c r="E58" s="258"/>
      <c r="L58" s="276"/>
      <c r="M58" s="276"/>
      <c r="N58" s="276"/>
      <c r="O58" s="276"/>
      <c r="P58" s="310"/>
      <c r="BL58" s="210"/>
      <c r="BM58" s="211"/>
    </row>
    <row r="59" spans="1:65">
      <c r="A59" s="309"/>
      <c r="B59" s="535"/>
      <c r="C59" s="267"/>
      <c r="D59" s="268"/>
      <c r="E59" s="258"/>
      <c r="L59" s="276"/>
      <c r="M59" s="276"/>
      <c r="N59" s="276"/>
      <c r="O59" s="276"/>
      <c r="P59" s="310"/>
      <c r="BL59" s="210"/>
      <c r="BM59" s="211"/>
    </row>
    <row r="60" spans="1:65">
      <c r="A60" s="309"/>
      <c r="B60" s="535"/>
      <c r="C60" s="267"/>
      <c r="D60" s="268"/>
      <c r="E60" s="258"/>
      <c r="L60" s="276"/>
      <c r="M60" s="276"/>
      <c r="N60" s="276"/>
      <c r="O60" s="276"/>
      <c r="P60" s="310"/>
      <c r="BL60" s="210"/>
      <c r="BM60" s="211"/>
    </row>
    <row r="61" spans="1:65">
      <c r="A61" s="309"/>
      <c r="B61" s="535"/>
      <c r="C61" s="267"/>
      <c r="D61" s="268"/>
      <c r="E61" s="258"/>
      <c r="L61" s="276"/>
      <c r="M61" s="276"/>
      <c r="N61" s="276"/>
      <c r="O61" s="276"/>
      <c r="P61" s="310"/>
      <c r="BL61" s="210"/>
      <c r="BM61" s="211"/>
    </row>
    <row r="62" spans="1:65">
      <c r="A62" s="309"/>
      <c r="B62" s="535"/>
      <c r="C62" s="267"/>
      <c r="D62" s="268"/>
      <c r="E62" s="258"/>
      <c r="L62" s="276"/>
      <c r="M62" s="276"/>
      <c r="N62" s="276"/>
      <c r="O62" s="276"/>
      <c r="P62" s="310"/>
      <c r="BL62" s="210"/>
      <c r="BM62" s="211"/>
    </row>
    <row r="63" spans="1:65">
      <c r="A63" s="309"/>
      <c r="B63" s="535"/>
      <c r="C63" s="267"/>
      <c r="D63" s="268"/>
      <c r="E63" s="258"/>
      <c r="L63" s="276"/>
      <c r="M63" s="276"/>
      <c r="N63" s="276"/>
      <c r="O63" s="276"/>
      <c r="P63" s="310"/>
      <c r="BL63" s="210"/>
      <c r="BM63" s="211"/>
    </row>
    <row r="64" spans="1:65">
      <c r="A64" s="309"/>
      <c r="B64" s="535"/>
      <c r="C64" s="267"/>
      <c r="D64" s="268"/>
      <c r="E64" s="258"/>
      <c r="L64" s="276"/>
      <c r="M64" s="276"/>
      <c r="N64" s="276"/>
      <c r="O64" s="276"/>
      <c r="P64" s="310"/>
      <c r="BL64" s="210"/>
      <c r="BM64" s="211"/>
    </row>
    <row r="65" spans="1:65">
      <c r="A65" s="309"/>
      <c r="B65" s="535"/>
      <c r="C65" s="267"/>
      <c r="D65" s="268"/>
      <c r="E65" s="258"/>
      <c r="L65" s="276"/>
      <c r="M65" s="276"/>
      <c r="N65" s="276"/>
      <c r="O65" s="276"/>
      <c r="P65" s="310"/>
      <c r="BL65" s="210"/>
      <c r="BM65" s="211"/>
    </row>
    <row r="66" spans="1:65">
      <c r="A66" s="309"/>
      <c r="B66" s="535"/>
      <c r="C66" s="267"/>
      <c r="D66" s="268"/>
      <c r="E66" s="258"/>
      <c r="L66" s="276"/>
      <c r="M66" s="276"/>
      <c r="N66" s="276"/>
      <c r="O66" s="276"/>
      <c r="P66" s="310"/>
      <c r="BL66" s="210"/>
      <c r="BM66" s="211"/>
    </row>
    <row r="67" spans="1:65">
      <c r="A67" s="309"/>
      <c r="B67" s="535"/>
      <c r="C67" s="267"/>
      <c r="D67" s="268"/>
      <c r="E67" s="258"/>
      <c r="L67" s="276"/>
      <c r="M67" s="276"/>
      <c r="N67" s="276"/>
      <c r="O67" s="276"/>
      <c r="P67" s="310"/>
      <c r="BL67" s="210"/>
      <c r="BM67" s="211"/>
    </row>
    <row r="68" spans="1:65">
      <c r="A68" s="309"/>
      <c r="B68" s="535"/>
      <c r="C68" s="267"/>
      <c r="D68" s="268"/>
      <c r="E68" s="258"/>
      <c r="I68" s="217"/>
      <c r="J68" s="217"/>
      <c r="L68" s="276"/>
      <c r="M68" s="276"/>
      <c r="N68" s="276"/>
      <c r="O68" s="276"/>
      <c r="P68" s="310"/>
      <c r="BL68" s="210"/>
      <c r="BM68" s="211"/>
    </row>
    <row r="69" spans="1:65">
      <c r="A69" s="309"/>
      <c r="B69" s="535"/>
      <c r="C69" s="253" t="s">
        <v>56</v>
      </c>
      <c r="D69" s="266">
        <f>SUM(D40:D68)</f>
        <v>0</v>
      </c>
      <c r="E69" s="484" t="s">
        <v>781</v>
      </c>
      <c r="F69" s="230"/>
      <c r="P69" s="310"/>
      <c r="BL69" s="210"/>
      <c r="BM69" s="211"/>
    </row>
    <row r="70" spans="1:65">
      <c r="A70" s="309"/>
      <c r="F70" s="230"/>
      <c r="P70" s="310"/>
    </row>
    <row r="71" spans="1:65" s="219" customFormat="1">
      <c r="A71" s="320"/>
      <c r="B71" s="222"/>
      <c r="P71" s="321"/>
    </row>
    <row r="72" spans="1:65">
      <c r="A72" s="309"/>
      <c r="P72" s="310"/>
    </row>
    <row r="73" spans="1:65" ht="67.2">
      <c r="A73" s="309" t="s">
        <v>57</v>
      </c>
      <c r="B73" s="252" t="s">
        <v>770</v>
      </c>
      <c r="C73" s="269"/>
      <c r="D73" s="302" t="s">
        <v>61</v>
      </c>
      <c r="E73" s="273" t="str">
        <f>IF(D69&gt;0,D69*C73,"תא זה יעודכן אוטומטית עם מילוי הטופס")</f>
        <v>תא זה יעודכן אוטומטית עם מילוי הטופס</v>
      </c>
      <c r="F73" s="214"/>
      <c r="G73" s="214"/>
      <c r="P73" s="310"/>
    </row>
    <row r="74" spans="1:65">
      <c r="A74" s="309"/>
      <c r="B74" s="222"/>
      <c r="C74" s="221"/>
      <c r="D74" s="214"/>
      <c r="E74" s="270"/>
      <c r="F74" s="214"/>
      <c r="G74" s="214"/>
      <c r="P74" s="310"/>
    </row>
    <row r="75" spans="1:65" ht="33" hidden="1" customHeight="1" outlineLevel="1">
      <c r="A75" s="309"/>
      <c r="B75" s="291" t="s">
        <v>62</v>
      </c>
      <c r="C75" s="292"/>
      <c r="D75" s="214"/>
      <c r="E75" s="270"/>
      <c r="F75" s="214"/>
      <c r="G75" s="214"/>
      <c r="P75" s="310"/>
    </row>
    <row r="76" spans="1:65" collapsed="1">
      <c r="A76" s="309"/>
      <c r="B76" s="222"/>
      <c r="C76" s="221"/>
      <c r="D76" s="214"/>
      <c r="E76" s="270"/>
      <c r="F76" s="214"/>
      <c r="G76" s="214"/>
      <c r="P76" s="310"/>
    </row>
    <row r="77" spans="1:65" ht="24.6">
      <c r="A77" s="309"/>
      <c r="B77" s="225" t="s">
        <v>63</v>
      </c>
      <c r="P77" s="310"/>
    </row>
    <row r="78" spans="1:65">
      <c r="A78" s="309"/>
      <c r="P78" s="310"/>
    </row>
    <row r="79" spans="1:65" ht="66" customHeight="1">
      <c r="A79" s="309" t="s">
        <v>60</v>
      </c>
      <c r="B79" s="325" t="s">
        <v>65</v>
      </c>
      <c r="C79" s="331" t="str">
        <f>IF('אגירת אנרגיה'!C78&gt;0,'אגירת אנרגיה'!C78/E73,"תא זה יעודכן אוטומטית עם מילוי סעיף 2.1")</f>
        <v>תא זה יעודכן אוטומטית עם מילוי סעיף 2.1</v>
      </c>
      <c r="P79" s="310"/>
    </row>
    <row r="80" spans="1:65" ht="73.05" customHeight="1">
      <c r="A80" s="309"/>
      <c r="B80" s="325" t="s">
        <v>64</v>
      </c>
      <c r="C80" s="331" t="str">
        <f>IF('אגירת אנרגיה'!C78&gt;0,('אגירת אנרגיה'!C78*D35/E73),"תא זה יעודכן אוטומטית עם מילוי סעיף 2.1")</f>
        <v>תא זה יעודכן אוטומטית עם מילוי סעיף 2.1</v>
      </c>
      <c r="P80" s="310"/>
    </row>
    <row r="81" spans="1:16" ht="66" customHeight="1">
      <c r="A81" s="309"/>
      <c r="B81" s="325" t="s">
        <v>67</v>
      </c>
      <c r="C81" s="331" t="str">
        <f>IF('אגירת אנרגיה'!C78&gt;0,'אגירת אנרגיה'!C78,"תא זה יעודכן אוטומטית עם מילוי סעיף 2.1")</f>
        <v>תא זה יעודכן אוטומטית עם מילוי סעיף 2.1</v>
      </c>
      <c r="P81" s="310"/>
    </row>
    <row r="82" spans="1:16" ht="66" customHeight="1" thickBot="1">
      <c r="A82" s="322"/>
      <c r="B82" s="326" t="s">
        <v>66</v>
      </c>
      <c r="C82" s="332" t="str">
        <f>IF('אגירת אנרגיה'!C78&gt;0,'אגירת אנרגיה'!C78*D35,"תא זה יעודכן אוטומטית עם מילוי סעיף 2.1")</f>
        <v>תא זה יעודכן אוטומטית עם מילוי סעיף 2.1</v>
      </c>
      <c r="D82" s="323"/>
      <c r="E82" s="323"/>
      <c r="F82" s="323"/>
      <c r="G82" s="323"/>
      <c r="H82" s="323"/>
      <c r="I82" s="323"/>
      <c r="J82" s="323"/>
      <c r="K82" s="323"/>
      <c r="L82" s="323"/>
      <c r="M82" s="323"/>
      <c r="N82" s="323"/>
      <c r="O82" s="323"/>
      <c r="P82" s="324"/>
    </row>
  </sheetData>
  <sheetProtection algorithmName="SHA-512" hashValue="FIz/fjVyp1zvbuof5h2Mbf5dQQ3bvtq8SRma6D9dx+MxOINvYIurlH3a//oI3liDjKl3ktOxYxSB4xOI1BlDYQ==" saltValue="pqQmAAg9HPUY8/22vgYIcQ==" spinCount="100000" sheet="1" insertRows="0" insertHyperlinks="0"/>
  <dataConsolidate/>
  <customSheetViews>
    <customSheetView guid="{ECD81B88-1474-43CC-96A3-8963B05913FB}" hiddenRows="1" hiddenColumns="1" topLeftCell="A70">
      <selection activeCell="B100" sqref="B100"/>
      <pageMargins left="0" right="0" top="0" bottom="0" header="0" footer="0"/>
      <pageSetup orientation="portrait" r:id="rId1"/>
    </customSheetView>
    <customSheetView guid="{5B70AD1C-C6FE-473F-9E8F-C80A6A15EADB}" scale="115" hiddenRows="1" hiddenColumns="1" topLeftCell="A22">
      <selection activeCell="B30" sqref="B30"/>
      <pageMargins left="0" right="0" top="0" bottom="0" header="0" footer="0"/>
      <pageSetup orientation="portrait" r:id="rId2"/>
    </customSheetView>
    <customSheetView guid="{4795D392-B56F-435A-BCD0-DB99C7E0A0B0}" scale="90" hiddenRows="1" hiddenColumns="1" topLeftCell="A50">
      <selection activeCell="D60" sqref="D60:D61"/>
      <pageMargins left="0" right="0" top="0" bottom="0" header="0" footer="0"/>
      <pageSetup orientation="portrait" r:id="rId3"/>
    </customSheetView>
    <customSheetView guid="{2DAA1D84-496C-43B3-9B3D-F6443FDB70D2}" scale="90" hiddenRows="1" hiddenColumns="1" topLeftCell="A47">
      <selection activeCell="D50" sqref="D50"/>
      <pageMargins left="0" right="0" top="0" bottom="0" header="0" footer="0"/>
      <pageSetup orientation="portrait" r:id="rId4"/>
    </customSheetView>
  </customSheetViews>
  <mergeCells count="5">
    <mergeCell ref="C29:E29"/>
    <mergeCell ref="A1:P1"/>
    <mergeCell ref="B19:B20"/>
    <mergeCell ref="F29:G29"/>
    <mergeCell ref="B38:B69"/>
  </mergeCells>
  <conditionalFormatting sqref="A25:K82">
    <cfRule type="expression" dxfId="24" priority="36">
      <formula>$C$21=TRUE</formula>
    </cfRule>
  </conditionalFormatting>
  <conditionalFormatting sqref="D34">
    <cfRule type="expression" dxfId="23" priority="6">
      <formula>$D$34&lt;$D$33</formula>
    </cfRule>
  </conditionalFormatting>
  <conditionalFormatting sqref="H72:O72">
    <cfRule type="expression" dxfId="22" priority="10">
      <formula>$C$21=TRUE</formula>
    </cfRule>
  </conditionalFormatting>
  <dataValidations count="8">
    <dataValidation type="custom" showErrorMessage="1" error="אנא הכנס דוא&quot;ל תקין" sqref="I19:I20">
      <formula1>AND( FIND(".",I19), FIND("@",I19))</formula1>
    </dataValidation>
    <dataValidation type="textLength" showInputMessage="1" showErrorMessage="1" error="אנא הכנס כתובת למשלוח דואר" sqref="K19:K20">
      <formula1>1</formula1>
      <formula2>100</formula2>
    </dataValidation>
    <dataValidation type="custom" operator="greaterThan" showInputMessage="1" showErrorMessage="1" error="אנא הכנס שם תקין" sqref="D19:E20">
      <formula1>ISTEXT(D19)</formula1>
    </dataValidation>
    <dataValidation type="decimal" operator="greaterThanOrEqual" allowBlank="1" showInputMessage="1" showErrorMessage="1" sqref="D40:D68">
      <formula1>0</formula1>
    </dataValidation>
    <dataValidation showInputMessage="1" showErrorMessage="1" sqref="C29:E29"/>
    <dataValidation type="list" operator="greaterThan" showInputMessage="1" showErrorMessage="1" error="אנא הכנס שם תקין" sqref="G22:G24">
      <formula1>תואר</formula1>
    </dataValidation>
    <dataValidation operator="greaterThan" showInputMessage="1" showErrorMessage="1" error="אנא הכנס שם תקין" sqref="G21"/>
    <dataValidation type="decimal" allowBlank="1" showInputMessage="1" showErrorMessage="1" sqref="C76 C74">
      <formula1>0.01</formula1>
      <formula2>0.2</formula2>
    </dataValidation>
  </dataValidations>
  <pageMargins left="0.7" right="0.7" top="0.75" bottom="0.75" header="0.3" footer="0.3"/>
  <pageSetup orientation="portrait" r:id="rId5"/>
  <ignoredErrors>
    <ignoredError sqref="A17 A16" numberStoredAsText="1"/>
  </ignoredErrors>
  <extLst>
    <ext xmlns:x14="http://schemas.microsoft.com/office/spreadsheetml/2009/9/main" uri="{78C0D931-6437-407d-A8EE-F0AAD7539E65}">
      <x14:conditionalFormattings>
        <x14:conditionalFormatting xmlns:xm="http://schemas.microsoft.com/office/excel/2006/main">
          <x14:cfRule type="expression" priority="1" id="{07C557C8-34C6-4DB0-B36C-8DB656C01162}">
            <xm:f>$C$11&lt;&gt;קבועים!$C$14</xm:f>
            <x14:dxf>
              <fill>
                <patternFill patternType="lightUp"/>
              </fill>
            </x14:dxf>
          </x14:cfRule>
          <xm:sqref>B12:C12</xm:sqref>
        </x14:conditionalFormatting>
        <x14:conditionalFormatting xmlns:xm="http://schemas.microsoft.com/office/excel/2006/main">
          <x14:cfRule type="cellIs" priority="4" operator="lessThan" id="{B615653D-1EA5-4CF7-BA00-88CD8CB19772}">
            <xm:f>קבועים!$O$4</xm:f>
            <x14:dxf>
              <font>
                <b/>
                <i val="0"/>
                <color rgb="FFFFC000"/>
              </font>
              <fill>
                <patternFill>
                  <bgColor rgb="FFC00000"/>
                </patternFill>
              </fill>
            </x14:dxf>
          </x14:cfRule>
          <xm:sqref>C79</xm:sqref>
        </x14:conditionalFormatting>
        <x14:conditionalFormatting xmlns:xm="http://schemas.microsoft.com/office/excel/2006/main">
          <x14:cfRule type="cellIs" priority="5" operator="lessThan" id="{EDC19EE0-4A3F-4B85-B506-D4B26B0358AB}">
            <xm:f>קבועים!$O$3</xm:f>
            <x14:dxf>
              <font>
                <b/>
                <i val="0"/>
                <color rgb="FFFFC000"/>
              </font>
              <fill>
                <patternFill>
                  <bgColor rgb="FFC00000"/>
                </patternFill>
              </fill>
            </x14:dxf>
          </x14:cfRule>
          <xm:sqref>C81</xm:sqref>
        </x14:conditionalFormatting>
        <x14:conditionalFormatting xmlns:xm="http://schemas.microsoft.com/office/excel/2006/main">
          <x14:cfRule type="cellIs" priority="2" operator="greaterThan" id="{360E139B-6EA4-40CF-A78E-7E9617C55489}">
            <xm:f>קבועים!$O$5</xm:f>
            <x14:dxf>
              <font>
                <b/>
                <i val="0"/>
                <color rgb="FFFFC000"/>
              </font>
              <fill>
                <patternFill>
                  <bgColor rgb="FFC00000"/>
                </patternFill>
              </fill>
            </x14:dxf>
          </x14:cfRule>
          <xm:sqref>E73</xm:sqref>
        </x14:conditionalFormatting>
      </x14:conditionalFormattings>
    </ext>
    <ext xmlns:x14="http://schemas.microsoft.com/office/spreadsheetml/2009/9/main" uri="{CCE6A557-97BC-4b89-ADB6-D9C93CAAB3DF}">
      <x14:dataValidations xmlns:xm="http://schemas.microsoft.com/office/excel/2006/main" count="7">
        <x14:dataValidation type="decimal" allowBlank="1" showInputMessage="1" showErrorMessage="1">
          <x14:formula1>
            <xm:f>0.01</xm:f>
          </x14:formula1>
          <x14:formula2>
            <xm:f>IF($C$14=קבועים!$G$167,0.5,0.4)</xm:f>
          </x14:formula2>
          <xm:sqref>C73</xm:sqref>
        </x14:dataValidation>
        <x14:dataValidation type="list" allowBlank="1" showInputMessage="1" showErrorMessage="1">
          <x14:formula1>
            <xm:f>קבועים!$C$12:$C$15</xm:f>
          </x14:formula1>
          <xm:sqref>C27</xm:sqref>
        </x14:dataValidation>
        <x14:dataValidation type="list" operator="greaterThan" showErrorMessage="1" error="אנא בחר תפקיד">
          <x14:formula1>
            <xm:f>קבועים!$I$3:$I$21</xm:f>
          </x14:formula1>
          <xm:sqref>C19:C20</xm:sqref>
        </x14:dataValidation>
        <x14:dataValidation type="list" allowBlank="1" showInputMessage="1" showErrorMessage="1">
          <x14:formula1>
            <xm:f>קבועים!$C$18:$C$31</xm:f>
          </x14:formula1>
          <xm:sqref>D33:D34</xm:sqref>
        </x14:dataValidation>
        <x14:dataValidation type="list" allowBlank="1" showInputMessage="1" showErrorMessage="1">
          <x14:formula1>
            <xm:f>קבועים!$C$33:$C$44</xm:f>
          </x14:formula1>
          <xm:sqref>E33:E34</xm:sqref>
        </x14:dataValidation>
        <x14:dataValidation type="list" allowBlank="1" showInputMessage="1" showErrorMessage="1">
          <x14:formula1>
            <xm:f>קבועים!$C$167:$C$435</xm:f>
          </x14:formula1>
          <xm:sqref>C10</xm:sqref>
        </x14:dataValidation>
        <x14:dataValidation type="list" showErrorMessage="1" error="אנא הכנס דוא&quot;ל תקין">
          <x14:formula1>
            <xm:f>קבועים!$C$12:$C$14</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KU149"/>
  <sheetViews>
    <sheetView showGridLines="0" rightToLeft="1" topLeftCell="B43" zoomScale="70" zoomScaleNormal="70" workbookViewId="0">
      <selection activeCell="F26" sqref="F26"/>
    </sheetView>
  </sheetViews>
  <sheetFormatPr defaultColWidth="9" defaultRowHeight="16.8" outlineLevelRow="1" outlineLevelCol="1"/>
  <cols>
    <col min="1" max="1" width="8" style="164" customWidth="1"/>
    <col min="2" max="2" width="49.296875" style="164" customWidth="1"/>
    <col min="3" max="3" width="41.09765625" style="165" customWidth="1"/>
    <col min="4" max="5" width="31.5" style="165" customWidth="1"/>
    <col min="6" max="10" width="34.296875" style="165" customWidth="1"/>
    <col min="11" max="11" width="91.5" style="165" customWidth="1"/>
    <col min="12" max="12" width="41.19921875" style="165" customWidth="1"/>
    <col min="13" max="13" width="45.69921875" style="165" customWidth="1"/>
    <col min="14" max="15" width="34.296875" style="165" customWidth="1"/>
    <col min="16" max="17" width="34.296875" style="164" customWidth="1"/>
    <col min="18" max="18" width="22.796875" style="164" customWidth="1"/>
    <col min="19" max="19" width="33.69921875" style="164" hidden="1" customWidth="1" outlineLevel="1"/>
    <col min="20" max="23" width="33.69921875" style="165" hidden="1" customWidth="1" outlineLevel="1"/>
    <col min="24" max="24" width="29.5" style="165" customWidth="1" collapsed="1"/>
    <col min="25" max="25" width="18.19921875" style="165" customWidth="1"/>
    <col min="26" max="31" width="29.5" style="165" customWidth="1"/>
    <col min="32" max="32" width="10.5" style="165" customWidth="1"/>
    <col min="33" max="33" width="29.796875" style="165" customWidth="1"/>
    <col min="34" max="34" width="14.5" style="165" customWidth="1"/>
    <col min="35" max="35" width="28.296875" style="165" customWidth="1"/>
    <col min="36" max="36" width="20.5" style="165" customWidth="1"/>
    <col min="37" max="37" width="29.5" style="165" customWidth="1"/>
    <col min="38" max="38" width="20.69921875" style="165" customWidth="1"/>
    <col min="39" max="39" width="16.5" style="165" customWidth="1"/>
    <col min="40" max="40" width="15.5" style="165" customWidth="1"/>
    <col min="41" max="41" width="18.69921875" style="165" customWidth="1"/>
    <col min="42" max="42" width="20.796875" style="165" customWidth="1"/>
    <col min="43" max="43" width="27.19921875" style="165" customWidth="1"/>
    <col min="44" max="44" width="27" style="165" customWidth="1"/>
    <col min="45" max="45" width="18.296875" style="165" customWidth="1"/>
    <col min="46" max="46" width="23.5" style="165" customWidth="1"/>
    <col min="47" max="47" width="20.296875" style="165" customWidth="1"/>
    <col min="48" max="48" width="20.19921875" style="165" customWidth="1"/>
    <col min="49" max="49" width="16.5" style="165" customWidth="1"/>
    <col min="50" max="50" width="24.796875" style="165" customWidth="1"/>
    <col min="51" max="51" width="14.5" style="165" customWidth="1"/>
    <col min="52" max="52" width="28.69921875" style="165" customWidth="1"/>
    <col min="53" max="53" width="19.19921875" style="165" customWidth="1"/>
    <col min="54" max="54" width="20.796875" style="165" customWidth="1"/>
    <col min="55" max="55" width="22.5" style="165" customWidth="1"/>
    <col min="56" max="56" width="25.796875" style="165" customWidth="1"/>
    <col min="57" max="57" width="21.796875" style="165" customWidth="1"/>
    <col min="58" max="58" width="25.19921875" style="165" customWidth="1"/>
    <col min="59" max="59" width="22" style="165" bestFit="1" customWidth="1"/>
    <col min="60" max="60" width="11.69921875" style="165" customWidth="1"/>
    <col min="61" max="61" width="27.5" style="165" customWidth="1"/>
    <col min="62" max="62" width="22.5" style="165" customWidth="1"/>
    <col min="63" max="63" width="26.296875" style="165" customWidth="1"/>
    <col min="64" max="64" width="20.796875" style="165" customWidth="1"/>
    <col min="65" max="66" width="26.5" style="165" customWidth="1"/>
    <col min="67" max="67" width="15.5" style="165" customWidth="1"/>
    <col min="68" max="68" width="11.296875" style="165" customWidth="1"/>
    <col min="69" max="69" width="13.296875" style="165" customWidth="1"/>
    <col min="70" max="70" width="11" style="165" customWidth="1"/>
    <col min="71" max="71" width="22" style="182" bestFit="1" customWidth="1"/>
    <col min="72" max="72" width="13.69921875" style="165" customWidth="1"/>
    <col min="73" max="73" width="26.5" style="165" customWidth="1"/>
    <col min="74" max="74" width="14.796875" style="165" customWidth="1"/>
    <col min="75" max="75" width="13.69921875" style="165" customWidth="1"/>
    <col min="76" max="76" width="14.5" style="165" customWidth="1"/>
    <col min="77" max="77" width="17.69921875" style="165" customWidth="1"/>
    <col min="78" max="78" width="20.796875" style="165" customWidth="1"/>
    <col min="79" max="79" width="12.19921875" style="165" customWidth="1"/>
    <col min="80" max="80" width="14.5" style="165" customWidth="1"/>
    <col min="81" max="81" width="20.5" style="165" customWidth="1"/>
    <col min="82" max="82" width="15.19921875" style="165" customWidth="1"/>
    <col min="83" max="83" width="22" style="165" bestFit="1" customWidth="1"/>
    <col min="84" max="84" width="13.5" style="165" customWidth="1"/>
    <col min="85" max="85" width="20" style="165" customWidth="1"/>
    <col min="86" max="86" width="12.296875" style="165" customWidth="1"/>
    <col min="87" max="87" width="15.5" style="165" customWidth="1"/>
    <col min="88" max="88" width="26" style="165" customWidth="1"/>
    <col min="89" max="89" width="14.5" style="165" customWidth="1"/>
    <col min="90" max="90" width="20.796875" style="165" customWidth="1"/>
    <col min="91" max="91" width="11.5" style="165" customWidth="1"/>
    <col min="92" max="92" width="20.19921875" style="165" bestFit="1" customWidth="1"/>
    <col min="93" max="93" width="9" style="165"/>
    <col min="94" max="94" width="11.69921875" style="165" bestFit="1" customWidth="1"/>
    <col min="95" max="95" width="22" style="165" bestFit="1" customWidth="1"/>
    <col min="96" max="98" width="9" style="165"/>
    <col min="99" max="99" width="13.5" style="165" customWidth="1"/>
    <col min="100" max="100" width="13.19921875" style="165" customWidth="1"/>
    <col min="101" max="101" width="10.5" style="165" customWidth="1"/>
    <col min="102" max="102" width="20.796875" style="165" customWidth="1"/>
    <col min="103" max="103" width="9" style="165" customWidth="1"/>
    <col min="104" max="104" width="20.19921875" style="165" bestFit="1" customWidth="1"/>
    <col min="105" max="105" width="9" style="165"/>
    <col min="106" max="106" width="11.69921875" style="165" bestFit="1" customWidth="1"/>
    <col min="107" max="107" width="22" style="165" bestFit="1" customWidth="1"/>
    <col min="108" max="110" width="9" style="165"/>
    <col min="111" max="111" width="13.5" style="165" customWidth="1"/>
    <col min="112" max="112" width="13.19921875" style="165" customWidth="1"/>
    <col min="113" max="113" width="10.5" style="165" customWidth="1"/>
    <col min="114" max="114" width="20.796875" style="165" customWidth="1"/>
    <col min="115" max="115" width="9" style="165" customWidth="1"/>
    <col min="116" max="116" width="20.19921875" style="165" bestFit="1" customWidth="1"/>
    <col min="117" max="117" width="9" style="165"/>
    <col min="118" max="118" width="11.69921875" style="165" bestFit="1" customWidth="1"/>
    <col min="119" max="119" width="22" style="165" bestFit="1" customWidth="1"/>
    <col min="120" max="122" width="9" style="165"/>
    <col min="123" max="123" width="13.5" style="165" customWidth="1"/>
    <col min="124" max="124" width="20.19921875" style="165" customWidth="1"/>
    <col min="125" max="125" width="10.5" style="165" customWidth="1"/>
    <col min="126" max="126" width="20.796875" style="165" customWidth="1"/>
    <col min="127" max="127" width="9" style="165" customWidth="1"/>
    <col min="128" max="16384" width="9" style="165"/>
  </cols>
  <sheetData>
    <row r="1" spans="1:307" s="164" customFormat="1" ht="86.55" customHeight="1">
      <c r="A1" s="554" t="s">
        <v>68</v>
      </c>
      <c r="B1" s="555"/>
      <c r="C1" s="555"/>
      <c r="D1" s="555"/>
      <c r="E1" s="555"/>
      <c r="F1" s="555"/>
      <c r="G1" s="555"/>
      <c r="H1" s="555"/>
      <c r="I1" s="555"/>
      <c r="J1" s="555"/>
      <c r="K1" s="555"/>
      <c r="L1" s="555"/>
      <c r="M1" s="555"/>
      <c r="N1" s="555"/>
      <c r="O1" s="555"/>
      <c r="P1" s="555"/>
      <c r="Q1" s="274"/>
      <c r="R1" s="274"/>
      <c r="S1" s="274"/>
      <c r="T1" s="274"/>
      <c r="U1" s="274"/>
      <c r="V1" s="282"/>
      <c r="W1" s="282"/>
      <c r="X1" s="283"/>
    </row>
    <row r="2" spans="1:307" s="164" customFormat="1" ht="43.5" customHeight="1">
      <c r="A2" s="242"/>
      <c r="B2" s="232" t="s">
        <v>69</v>
      </c>
      <c r="C2" s="243"/>
      <c r="X2" s="188"/>
    </row>
    <row r="3" spans="1:307" s="164" customFormat="1" ht="18.75" customHeight="1">
      <c r="A3" s="242"/>
      <c r="B3" s="163" t="s">
        <v>70</v>
      </c>
      <c r="C3" s="243"/>
      <c r="X3" s="188"/>
    </row>
    <row r="4" spans="1:307" s="164" customFormat="1" ht="18.75" customHeight="1">
      <c r="A4" s="242"/>
      <c r="B4" s="516" t="s">
        <v>658</v>
      </c>
      <c r="C4" s="243"/>
      <c r="X4" s="188"/>
    </row>
    <row r="5" spans="1:307" s="164" customFormat="1" ht="18.75" customHeight="1">
      <c r="A5" s="242"/>
      <c r="B5" s="164" t="s">
        <v>11</v>
      </c>
      <c r="C5" s="243"/>
      <c r="X5" s="188"/>
    </row>
    <row r="6" spans="1:307" s="164" customFormat="1">
      <c r="A6" s="244"/>
      <c r="B6" s="170" t="s">
        <v>12</v>
      </c>
      <c r="X6" s="188"/>
      <c r="BT6" s="166"/>
      <c r="BZ6" s="166"/>
      <c r="CA6" s="166"/>
      <c r="CB6" s="166"/>
      <c r="CC6" s="166"/>
      <c r="CD6" s="166"/>
      <c r="CE6" s="166"/>
      <c r="CF6" s="166"/>
      <c r="CL6" s="166"/>
      <c r="CM6" s="166"/>
      <c r="CN6" s="166"/>
      <c r="CO6" s="166"/>
      <c r="CP6" s="166"/>
      <c r="CQ6" s="166"/>
      <c r="CR6" s="166"/>
      <c r="CX6" s="166"/>
      <c r="CY6" s="166"/>
      <c r="CZ6" s="166"/>
      <c r="DA6" s="166"/>
      <c r="DB6" s="166"/>
      <c r="DC6" s="166"/>
      <c r="DD6" s="166"/>
      <c r="DJ6" s="166"/>
      <c r="DK6" s="166"/>
      <c r="DL6" s="166"/>
      <c r="DM6" s="166"/>
      <c r="DN6" s="166"/>
      <c r="DO6" s="166"/>
      <c r="DU6" s="166"/>
      <c r="DV6" s="166"/>
      <c r="DW6" s="166"/>
      <c r="DX6" s="166"/>
      <c r="DY6" s="166"/>
      <c r="DZ6" s="166"/>
      <c r="EA6" s="166"/>
      <c r="EB6" s="166"/>
      <c r="EC6" s="166"/>
      <c r="ED6" s="166"/>
      <c r="EE6" s="166"/>
      <c r="EF6" s="166"/>
      <c r="EG6" s="166"/>
      <c r="EH6" s="166"/>
      <c r="EI6" s="166"/>
      <c r="EJ6" s="166"/>
      <c r="EK6" s="166"/>
      <c r="EL6" s="166"/>
      <c r="EM6" s="166"/>
      <c r="EN6" s="166"/>
      <c r="EO6" s="166"/>
      <c r="EP6" s="166"/>
      <c r="EQ6" s="166"/>
      <c r="ER6" s="166"/>
      <c r="ES6" s="166"/>
      <c r="ET6" s="166"/>
      <c r="EU6" s="166"/>
      <c r="EV6" s="166"/>
      <c r="EW6" s="166"/>
      <c r="EX6" s="166"/>
      <c r="EY6" s="166"/>
      <c r="EZ6" s="166"/>
      <c r="FA6" s="166"/>
      <c r="FB6" s="166"/>
      <c r="FC6" s="166"/>
      <c r="FD6" s="166"/>
      <c r="FE6" s="166"/>
      <c r="FF6" s="166"/>
      <c r="FG6" s="166"/>
      <c r="FH6" s="166"/>
      <c r="FI6" s="166"/>
      <c r="FJ6" s="166"/>
      <c r="FK6" s="166"/>
      <c r="FL6" s="166"/>
      <c r="FM6" s="166"/>
      <c r="FN6" s="166"/>
      <c r="FO6" s="166"/>
      <c r="FP6" s="166"/>
      <c r="FQ6" s="166"/>
      <c r="FR6" s="166"/>
      <c r="FS6" s="166"/>
      <c r="FT6" s="166"/>
      <c r="FU6" s="166"/>
      <c r="FV6" s="166"/>
      <c r="FW6" s="166"/>
      <c r="FX6" s="166"/>
      <c r="FY6" s="166"/>
      <c r="FZ6" s="166"/>
      <c r="GA6" s="166"/>
      <c r="GB6" s="166"/>
      <c r="GC6" s="166"/>
      <c r="GD6" s="166"/>
      <c r="GE6" s="166"/>
      <c r="GF6" s="166"/>
      <c r="GG6" s="166"/>
      <c r="GH6" s="166"/>
      <c r="GI6" s="166"/>
      <c r="GJ6" s="166"/>
      <c r="GK6" s="166"/>
      <c r="GL6" s="166"/>
      <c r="GM6" s="166"/>
      <c r="GN6" s="166"/>
      <c r="GO6" s="166"/>
      <c r="GP6" s="166"/>
      <c r="GQ6" s="166"/>
      <c r="GR6" s="166"/>
      <c r="GS6" s="166"/>
      <c r="GT6" s="166"/>
      <c r="GU6" s="166"/>
      <c r="GV6" s="166"/>
      <c r="GW6" s="166"/>
      <c r="GX6" s="166"/>
      <c r="GY6" s="166"/>
      <c r="GZ6" s="166"/>
      <c r="HA6" s="166"/>
      <c r="HB6" s="166"/>
      <c r="HC6" s="166"/>
      <c r="HD6" s="166"/>
      <c r="HE6" s="166"/>
      <c r="HF6" s="166"/>
      <c r="HG6" s="166"/>
      <c r="HH6" s="166"/>
      <c r="HI6" s="166"/>
      <c r="HJ6" s="166"/>
      <c r="HK6" s="166"/>
      <c r="HL6" s="166"/>
      <c r="HM6" s="166"/>
      <c r="HN6" s="166"/>
      <c r="HO6" s="166"/>
      <c r="HP6" s="166"/>
      <c r="HQ6" s="166"/>
      <c r="HR6" s="166"/>
      <c r="HS6" s="166"/>
      <c r="HT6" s="166"/>
      <c r="HU6" s="166"/>
      <c r="HV6" s="166"/>
      <c r="HW6" s="166"/>
      <c r="HX6" s="166"/>
      <c r="HY6" s="166"/>
      <c r="HZ6" s="166"/>
      <c r="IA6" s="166"/>
      <c r="IB6" s="166"/>
      <c r="IC6" s="166"/>
      <c r="ID6" s="166"/>
      <c r="IE6" s="166"/>
      <c r="IF6" s="166"/>
      <c r="IG6" s="166"/>
      <c r="IH6" s="166"/>
      <c r="II6" s="166"/>
      <c r="IJ6" s="166"/>
      <c r="IK6" s="166"/>
      <c r="IL6" s="166"/>
      <c r="IM6" s="166"/>
      <c r="IN6" s="166"/>
      <c r="IO6" s="166"/>
      <c r="IP6" s="166"/>
      <c r="IQ6" s="166"/>
      <c r="IR6" s="166"/>
      <c r="IS6" s="166"/>
      <c r="IT6" s="166"/>
      <c r="IU6" s="166"/>
      <c r="IV6" s="166"/>
      <c r="IW6" s="166"/>
      <c r="IX6" s="166"/>
      <c r="IY6" s="166"/>
      <c r="IZ6" s="166"/>
      <c r="JA6" s="166"/>
      <c r="JB6" s="166"/>
      <c r="JC6" s="166"/>
      <c r="JD6" s="166"/>
      <c r="JE6" s="166"/>
      <c r="JF6" s="166"/>
      <c r="JG6" s="166"/>
      <c r="JH6" s="166"/>
      <c r="JI6" s="166"/>
      <c r="JJ6" s="166"/>
      <c r="JK6" s="166"/>
      <c r="JL6" s="166"/>
      <c r="JM6" s="166"/>
      <c r="JN6" s="166"/>
      <c r="JO6" s="166"/>
      <c r="JP6" s="166"/>
      <c r="JQ6" s="166"/>
      <c r="JR6" s="166"/>
      <c r="JS6" s="166"/>
      <c r="JT6" s="166"/>
      <c r="JU6" s="166"/>
      <c r="JV6" s="166"/>
      <c r="JW6" s="166"/>
      <c r="JX6" s="166"/>
      <c r="JY6" s="166"/>
      <c r="JZ6" s="166"/>
      <c r="KA6" s="166"/>
      <c r="KB6" s="166"/>
      <c r="KC6" s="166"/>
      <c r="KD6" s="166"/>
      <c r="KE6" s="166"/>
      <c r="KF6" s="166"/>
      <c r="KG6" s="166"/>
      <c r="KH6" s="166"/>
      <c r="KI6" s="166"/>
      <c r="KJ6" s="166"/>
      <c r="KK6" s="166"/>
      <c r="KL6" s="166"/>
      <c r="KM6" s="166"/>
      <c r="KN6" s="166"/>
      <c r="KO6" s="166"/>
      <c r="KP6" s="166"/>
      <c r="KQ6" s="166"/>
      <c r="KR6" s="166"/>
      <c r="KS6" s="166"/>
      <c r="KT6" s="166"/>
    </row>
    <row r="7" spans="1:307">
      <c r="A7" s="244"/>
      <c r="B7" s="235" t="s">
        <v>13</v>
      </c>
      <c r="C7" s="164"/>
      <c r="E7" s="164"/>
      <c r="F7" s="164"/>
      <c r="G7" s="164"/>
      <c r="H7" s="164"/>
      <c r="I7" s="164"/>
      <c r="J7" s="164"/>
      <c r="K7" s="164"/>
      <c r="L7" s="164"/>
      <c r="M7" s="164"/>
      <c r="N7" s="164"/>
      <c r="O7" s="164"/>
      <c r="T7" s="164"/>
      <c r="U7" s="164"/>
      <c r="V7" s="164"/>
      <c r="W7" s="164"/>
      <c r="X7" s="188"/>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6"/>
      <c r="BU7" s="164"/>
      <c r="BV7" s="164"/>
      <c r="BW7" s="164"/>
      <c r="BX7" s="164"/>
      <c r="BY7" s="164"/>
      <c r="BZ7" s="166"/>
      <c r="CA7" s="166"/>
      <c r="CB7" s="166"/>
      <c r="CC7" s="166"/>
      <c r="CD7" s="166"/>
      <c r="CE7" s="166"/>
      <c r="CF7" s="166"/>
      <c r="CG7" s="164"/>
      <c r="CH7" s="164"/>
      <c r="CI7" s="164"/>
      <c r="CJ7" s="164"/>
      <c r="CK7" s="164"/>
      <c r="CL7" s="166"/>
      <c r="CM7" s="166"/>
      <c r="CN7" s="166"/>
      <c r="CO7" s="166"/>
      <c r="CP7" s="166"/>
      <c r="CQ7" s="166"/>
      <c r="CR7" s="166"/>
      <c r="CS7" s="164"/>
      <c r="CT7" s="164"/>
      <c r="CU7" s="164"/>
      <c r="CV7" s="164"/>
      <c r="CW7" s="164"/>
      <c r="CX7" s="166"/>
      <c r="CY7" s="166"/>
      <c r="CZ7" s="166"/>
      <c r="DA7" s="166"/>
      <c r="DB7" s="166"/>
      <c r="DC7" s="166"/>
      <c r="DD7" s="166"/>
      <c r="DE7" s="164"/>
      <c r="DF7" s="164"/>
      <c r="DG7" s="164"/>
      <c r="DH7" s="164"/>
      <c r="DI7" s="164"/>
      <c r="DJ7" s="166"/>
      <c r="DK7" s="166"/>
      <c r="DL7" s="166"/>
      <c r="DM7" s="166"/>
      <c r="DN7" s="166"/>
      <c r="DO7" s="166"/>
      <c r="DP7" s="164"/>
      <c r="DQ7" s="164"/>
      <c r="DR7" s="164"/>
      <c r="DS7" s="164"/>
      <c r="DT7" s="164"/>
      <c r="DU7" s="166"/>
      <c r="DV7" s="166"/>
      <c r="DW7" s="166"/>
      <c r="DX7" s="166"/>
      <c r="DY7" s="166"/>
      <c r="DZ7" s="166"/>
      <c r="EA7" s="166"/>
      <c r="EB7" s="166"/>
      <c r="EC7" s="166"/>
      <c r="ED7" s="166"/>
      <c r="EE7" s="166"/>
      <c r="EF7" s="166"/>
      <c r="EG7" s="166"/>
      <c r="EH7" s="166"/>
      <c r="EI7" s="166"/>
      <c r="EJ7" s="166"/>
      <c r="EK7" s="166"/>
      <c r="EL7" s="166"/>
      <c r="EM7" s="166"/>
      <c r="EN7" s="166"/>
      <c r="EO7" s="166"/>
      <c r="EP7" s="166"/>
      <c r="EQ7" s="166"/>
      <c r="ER7" s="166"/>
      <c r="ES7" s="166"/>
      <c r="ET7" s="166"/>
      <c r="EU7" s="166"/>
      <c r="EV7" s="166"/>
      <c r="EW7" s="166"/>
      <c r="EX7" s="166"/>
      <c r="EY7" s="166"/>
      <c r="EZ7" s="166"/>
      <c r="FA7" s="166"/>
      <c r="FB7" s="166"/>
      <c r="FC7" s="166"/>
      <c r="FD7" s="166"/>
      <c r="FE7" s="166"/>
      <c r="FF7" s="166"/>
      <c r="FG7" s="166"/>
      <c r="FH7" s="166"/>
      <c r="FI7" s="166"/>
      <c r="FJ7" s="166"/>
      <c r="FK7" s="166"/>
      <c r="FL7" s="166"/>
      <c r="FM7" s="166"/>
      <c r="FN7" s="166"/>
      <c r="FO7" s="166"/>
      <c r="FP7" s="166"/>
      <c r="FQ7" s="166"/>
      <c r="FR7" s="166"/>
      <c r="FS7" s="166"/>
      <c r="FT7" s="166"/>
      <c r="FU7" s="166"/>
      <c r="FV7" s="166"/>
      <c r="FW7" s="166"/>
      <c r="FX7" s="166"/>
      <c r="FY7" s="166"/>
      <c r="FZ7" s="166"/>
      <c r="GA7" s="166"/>
      <c r="GB7" s="166"/>
      <c r="GC7" s="166"/>
      <c r="GD7" s="166"/>
      <c r="GE7" s="166"/>
      <c r="GF7" s="166"/>
      <c r="GG7" s="166"/>
      <c r="GH7" s="166"/>
      <c r="GI7" s="166"/>
      <c r="GJ7" s="166"/>
      <c r="GK7" s="166"/>
      <c r="GL7" s="166"/>
      <c r="GM7" s="166"/>
      <c r="GN7" s="166"/>
      <c r="GO7" s="166"/>
      <c r="GP7" s="166"/>
      <c r="GQ7" s="166"/>
      <c r="GR7" s="166"/>
      <c r="GS7" s="166"/>
      <c r="GT7" s="166"/>
      <c r="GU7" s="166"/>
      <c r="GV7" s="166"/>
      <c r="GW7" s="166"/>
      <c r="GX7" s="166"/>
      <c r="GY7" s="166"/>
      <c r="GZ7" s="166"/>
      <c r="HA7" s="166"/>
      <c r="HB7" s="166"/>
      <c r="HC7" s="166"/>
      <c r="HD7" s="166"/>
      <c r="HE7" s="166"/>
      <c r="HF7" s="166"/>
      <c r="HG7" s="166"/>
      <c r="HH7" s="166"/>
      <c r="HI7" s="166"/>
      <c r="HJ7" s="166"/>
      <c r="HK7" s="166"/>
      <c r="HL7" s="166"/>
      <c r="HM7" s="166"/>
      <c r="HN7" s="166"/>
      <c r="HO7" s="166"/>
      <c r="HP7" s="166"/>
      <c r="HQ7" s="166"/>
      <c r="HR7" s="166"/>
      <c r="HS7" s="166"/>
      <c r="HT7" s="166"/>
      <c r="HU7" s="166"/>
      <c r="HV7" s="166"/>
      <c r="HW7" s="166"/>
      <c r="HX7" s="166"/>
      <c r="HY7" s="166"/>
      <c r="HZ7" s="166"/>
      <c r="IA7" s="166"/>
      <c r="IB7" s="166"/>
      <c r="IC7" s="166"/>
      <c r="ID7" s="166"/>
      <c r="IE7" s="166"/>
      <c r="IF7" s="166"/>
      <c r="IG7" s="166"/>
      <c r="IH7" s="166"/>
      <c r="II7" s="166"/>
      <c r="IJ7" s="166"/>
      <c r="IK7" s="166"/>
      <c r="IL7" s="166"/>
      <c r="IM7" s="166"/>
      <c r="IN7" s="166"/>
      <c r="IO7" s="166"/>
      <c r="IP7" s="166"/>
      <c r="IQ7" s="166"/>
      <c r="IR7" s="166"/>
      <c r="IS7" s="166"/>
      <c r="IT7" s="166"/>
      <c r="IU7" s="166"/>
      <c r="IV7" s="166"/>
      <c r="IW7" s="166"/>
      <c r="IX7" s="166"/>
      <c r="IY7" s="166"/>
      <c r="IZ7" s="166"/>
      <c r="JA7" s="166"/>
      <c r="JB7" s="166"/>
      <c r="JC7" s="166"/>
      <c r="JD7" s="166"/>
      <c r="JE7" s="166"/>
      <c r="JF7" s="166"/>
      <c r="JG7" s="166"/>
      <c r="JH7" s="166"/>
      <c r="JI7" s="166"/>
      <c r="JJ7" s="166"/>
      <c r="JK7" s="166"/>
      <c r="JL7" s="166"/>
      <c r="JM7" s="166"/>
      <c r="JN7" s="166"/>
      <c r="JO7" s="166"/>
      <c r="JP7" s="166"/>
      <c r="JQ7" s="166"/>
      <c r="JR7" s="166"/>
      <c r="JS7" s="166"/>
      <c r="JT7" s="166"/>
      <c r="JU7" s="166"/>
      <c r="JV7" s="166"/>
      <c r="JW7" s="166"/>
      <c r="JX7" s="166"/>
      <c r="JY7" s="166"/>
      <c r="JZ7" s="166"/>
      <c r="KA7" s="166"/>
      <c r="KB7" s="166"/>
      <c r="KC7" s="166"/>
      <c r="KD7" s="166"/>
      <c r="KE7" s="166"/>
      <c r="KF7" s="166"/>
      <c r="KG7" s="166"/>
      <c r="KH7" s="166"/>
      <c r="KI7" s="166"/>
      <c r="KJ7" s="166"/>
      <c r="KK7" s="166"/>
      <c r="KL7" s="166"/>
      <c r="KM7" s="166"/>
      <c r="KN7" s="166"/>
      <c r="KO7" s="166"/>
      <c r="KP7" s="166"/>
      <c r="KQ7" s="166"/>
      <c r="KR7" s="166"/>
      <c r="KS7" s="166"/>
      <c r="KT7" s="166"/>
    </row>
    <row r="8" spans="1:307">
      <c r="A8" s="242"/>
      <c r="B8" s="506" t="s">
        <v>663</v>
      </c>
      <c r="C8" s="164"/>
      <c r="D8" s="164"/>
      <c r="E8" s="164"/>
      <c r="F8" s="164"/>
      <c r="G8" s="164"/>
      <c r="H8" s="164"/>
      <c r="I8" s="164"/>
      <c r="J8" s="164"/>
      <c r="K8" s="164"/>
      <c r="L8" s="164"/>
      <c r="M8" s="164"/>
      <c r="N8" s="164"/>
      <c r="O8" s="164"/>
      <c r="T8" s="164"/>
      <c r="U8" s="164"/>
      <c r="V8" s="164"/>
      <c r="W8" s="164"/>
      <c r="X8" s="188"/>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c r="BZ8" s="164"/>
      <c r="CA8" s="164"/>
      <c r="CB8" s="164"/>
      <c r="CC8" s="164"/>
      <c r="CD8" s="164"/>
      <c r="CE8" s="164"/>
      <c r="CF8" s="164"/>
      <c r="CG8" s="164"/>
      <c r="CH8" s="164"/>
      <c r="CI8" s="164"/>
      <c r="CJ8" s="164"/>
      <c r="CK8" s="164"/>
      <c r="CL8" s="164"/>
      <c r="CM8" s="164"/>
      <c r="CN8" s="164"/>
      <c r="CO8" s="164"/>
      <c r="CP8" s="164"/>
      <c r="CQ8" s="164"/>
      <c r="CR8" s="164"/>
      <c r="CS8" s="164"/>
      <c r="CT8" s="164"/>
      <c r="CU8" s="164"/>
      <c r="CV8" s="164"/>
      <c r="CW8" s="164"/>
      <c r="CX8" s="164"/>
      <c r="CY8" s="164"/>
      <c r="CZ8" s="164"/>
      <c r="DA8" s="164"/>
      <c r="DB8" s="164"/>
      <c r="DC8" s="164"/>
      <c r="DD8" s="164"/>
      <c r="DE8" s="164"/>
      <c r="DF8" s="164"/>
      <c r="DG8" s="164"/>
      <c r="DH8" s="164"/>
      <c r="DI8" s="164"/>
      <c r="DJ8" s="164"/>
      <c r="DK8" s="164"/>
      <c r="DL8" s="164"/>
      <c r="DM8" s="164"/>
      <c r="DN8" s="164"/>
      <c r="DO8" s="164"/>
      <c r="DP8" s="164"/>
      <c r="DQ8" s="164"/>
      <c r="DR8" s="164"/>
      <c r="DS8" s="164"/>
      <c r="DT8" s="164"/>
      <c r="DU8" s="164"/>
      <c r="DV8" s="164"/>
      <c r="DW8" s="164"/>
      <c r="DX8" s="164"/>
      <c r="DY8" s="164"/>
      <c r="DZ8" s="164"/>
      <c r="EA8" s="164"/>
      <c r="EB8" s="164"/>
      <c r="EC8" s="164"/>
      <c r="ED8" s="164"/>
      <c r="EE8" s="164"/>
      <c r="EF8" s="164"/>
      <c r="EG8" s="164"/>
      <c r="EH8" s="164"/>
      <c r="EI8" s="164"/>
      <c r="EJ8" s="164"/>
      <c r="EK8" s="164"/>
      <c r="EL8" s="164"/>
      <c r="EM8" s="164"/>
      <c r="EN8" s="164"/>
      <c r="EO8" s="164"/>
      <c r="EP8" s="164"/>
      <c r="EQ8" s="164"/>
      <c r="ER8" s="164"/>
      <c r="ES8" s="164"/>
      <c r="ET8" s="164"/>
      <c r="EU8" s="164"/>
      <c r="EV8" s="164"/>
      <c r="EW8" s="164"/>
      <c r="EX8" s="164"/>
      <c r="EY8" s="164"/>
      <c r="EZ8" s="164"/>
      <c r="FA8" s="164"/>
      <c r="FB8" s="164"/>
      <c r="FC8" s="164"/>
      <c r="FD8" s="164"/>
      <c r="FE8" s="164"/>
      <c r="FF8" s="164"/>
      <c r="FG8" s="164"/>
      <c r="FH8" s="164"/>
      <c r="FI8" s="164"/>
      <c r="FJ8" s="164"/>
      <c r="FK8" s="164"/>
      <c r="FL8" s="164"/>
      <c r="FM8" s="164"/>
      <c r="FN8" s="164"/>
      <c r="FO8" s="164"/>
      <c r="FP8" s="164"/>
      <c r="FQ8" s="164"/>
      <c r="FR8" s="164"/>
      <c r="FS8" s="164"/>
      <c r="FT8" s="164"/>
      <c r="FU8" s="164"/>
      <c r="FV8" s="164"/>
      <c r="FW8" s="164"/>
      <c r="FX8" s="164"/>
      <c r="FY8" s="164"/>
      <c r="FZ8" s="164"/>
      <c r="GA8" s="164"/>
      <c r="GB8" s="164"/>
      <c r="GC8" s="164"/>
      <c r="GD8" s="164"/>
      <c r="GE8" s="164"/>
      <c r="GF8" s="164"/>
      <c r="GG8" s="164"/>
      <c r="GH8" s="164"/>
      <c r="GI8" s="164"/>
      <c r="GJ8" s="164"/>
      <c r="GK8" s="164"/>
      <c r="GL8" s="164"/>
      <c r="GM8" s="164"/>
      <c r="GN8" s="164"/>
      <c r="GO8" s="164"/>
      <c r="GP8" s="164"/>
      <c r="GQ8" s="164"/>
      <c r="GR8" s="164"/>
      <c r="GS8" s="164"/>
      <c r="GT8" s="164"/>
      <c r="GU8" s="164"/>
      <c r="GV8" s="164"/>
      <c r="GW8" s="164"/>
      <c r="GX8" s="164"/>
      <c r="GY8" s="164"/>
      <c r="GZ8" s="164"/>
      <c r="HA8" s="164"/>
      <c r="HB8" s="164"/>
      <c r="HC8" s="164"/>
      <c r="HD8" s="164"/>
      <c r="HE8" s="164"/>
      <c r="HF8" s="164"/>
      <c r="HG8" s="164"/>
      <c r="HH8" s="164"/>
      <c r="HI8" s="164"/>
      <c r="HJ8" s="164"/>
      <c r="HK8" s="164"/>
      <c r="HL8" s="164"/>
      <c r="HM8" s="164"/>
      <c r="HN8" s="164"/>
      <c r="HO8" s="164"/>
      <c r="HP8" s="164"/>
      <c r="HQ8" s="164"/>
      <c r="HR8" s="164"/>
      <c r="HS8" s="164"/>
      <c r="HT8" s="164"/>
      <c r="HU8" s="164"/>
      <c r="HV8" s="164"/>
      <c r="HW8" s="164"/>
      <c r="HX8" s="164"/>
      <c r="HY8" s="164"/>
      <c r="HZ8" s="164"/>
      <c r="IA8" s="164"/>
      <c r="IB8" s="164"/>
      <c r="IC8" s="164"/>
      <c r="ID8" s="164"/>
      <c r="IE8" s="164"/>
      <c r="IF8" s="164"/>
      <c r="IG8" s="164"/>
      <c r="IH8" s="164"/>
      <c r="II8" s="164"/>
      <c r="IJ8" s="164"/>
      <c r="IK8" s="164"/>
      <c r="IL8" s="164"/>
      <c r="IM8" s="164"/>
      <c r="IN8" s="164"/>
      <c r="IO8" s="164"/>
      <c r="IP8" s="164"/>
      <c r="IQ8" s="164"/>
      <c r="IR8" s="164"/>
      <c r="IS8" s="164"/>
      <c r="IT8" s="164"/>
      <c r="IU8" s="164"/>
      <c r="IV8" s="164"/>
      <c r="IW8" s="164"/>
      <c r="IX8" s="164"/>
      <c r="IY8" s="164"/>
      <c r="IZ8" s="164"/>
      <c r="JA8" s="164"/>
      <c r="JB8" s="164"/>
      <c r="JC8" s="164"/>
      <c r="JD8" s="164"/>
      <c r="JE8" s="164"/>
      <c r="JF8" s="164"/>
      <c r="JG8" s="164"/>
      <c r="JH8" s="164"/>
      <c r="JI8" s="164"/>
      <c r="JJ8" s="164"/>
      <c r="JK8" s="164"/>
      <c r="JL8" s="164"/>
      <c r="JM8" s="164"/>
      <c r="JN8" s="164"/>
      <c r="JO8" s="164"/>
      <c r="JP8" s="164"/>
      <c r="JQ8" s="164"/>
      <c r="JR8" s="164"/>
      <c r="JS8" s="164"/>
      <c r="JT8" s="164"/>
      <c r="JU8" s="164"/>
      <c r="JV8" s="164"/>
      <c r="JW8" s="164"/>
      <c r="JX8" s="164"/>
      <c r="JY8" s="164"/>
      <c r="JZ8" s="164"/>
      <c r="KA8" s="164"/>
      <c r="KB8" s="164"/>
      <c r="KC8" s="164"/>
      <c r="KD8" s="164"/>
      <c r="KE8" s="164"/>
      <c r="KF8" s="164"/>
      <c r="KG8" s="164"/>
      <c r="KH8" s="164"/>
      <c r="KI8" s="164"/>
      <c r="KJ8" s="164"/>
      <c r="KK8" s="164"/>
      <c r="KL8" s="164"/>
      <c r="KM8" s="164"/>
      <c r="KN8" s="164"/>
      <c r="KO8" s="164"/>
      <c r="KP8" s="164"/>
      <c r="KQ8" s="164"/>
      <c r="KR8" s="164"/>
      <c r="KS8" s="164"/>
      <c r="KT8" s="164"/>
      <c r="KU8" s="164"/>
    </row>
    <row r="9" spans="1:307">
      <c r="A9" s="242"/>
      <c r="C9" s="164"/>
      <c r="D9" s="164"/>
      <c r="E9" s="164"/>
      <c r="F9" s="164"/>
      <c r="G9" s="164"/>
      <c r="H9" s="164"/>
      <c r="I9" s="164"/>
      <c r="J9" s="164"/>
      <c r="K9" s="164"/>
      <c r="L9" s="164"/>
      <c r="M9" s="164"/>
      <c r="N9" s="164"/>
      <c r="O9" s="164"/>
      <c r="T9" s="164"/>
      <c r="U9" s="164"/>
      <c r="V9" s="164"/>
      <c r="W9" s="164"/>
      <c r="X9" s="188"/>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4"/>
      <c r="DL9" s="164"/>
      <c r="DM9" s="164"/>
      <c r="DN9" s="164"/>
      <c r="DO9" s="164"/>
      <c r="DP9" s="164"/>
      <c r="DQ9" s="164"/>
      <c r="DR9" s="164"/>
      <c r="DS9" s="164"/>
      <c r="DT9" s="164"/>
      <c r="DU9" s="164"/>
      <c r="DV9" s="164"/>
      <c r="DW9" s="164"/>
      <c r="DX9" s="164"/>
      <c r="DY9" s="164"/>
      <c r="DZ9" s="164"/>
      <c r="EA9" s="164"/>
      <c r="EB9" s="164"/>
      <c r="EC9" s="164"/>
      <c r="ED9" s="164"/>
      <c r="EE9" s="164"/>
      <c r="EF9" s="164"/>
      <c r="EG9" s="164"/>
      <c r="EH9" s="164"/>
      <c r="EI9" s="164"/>
      <c r="EJ9" s="164"/>
      <c r="EK9" s="164"/>
      <c r="EL9" s="164"/>
      <c r="EM9" s="164"/>
      <c r="EN9" s="164"/>
      <c r="EO9" s="164"/>
      <c r="EP9" s="164"/>
      <c r="EQ9" s="164"/>
      <c r="ER9" s="164"/>
      <c r="ES9" s="164"/>
      <c r="ET9" s="164"/>
      <c r="EU9" s="164"/>
      <c r="EV9" s="164"/>
      <c r="EW9" s="164"/>
      <c r="EX9" s="164"/>
      <c r="EY9" s="164"/>
      <c r="EZ9" s="164"/>
      <c r="FA9" s="164"/>
      <c r="FB9" s="164"/>
      <c r="FC9" s="164"/>
      <c r="FD9" s="164"/>
      <c r="FE9" s="164"/>
      <c r="FF9" s="164"/>
      <c r="FG9" s="164"/>
      <c r="FH9" s="164"/>
      <c r="FI9" s="164"/>
      <c r="FJ9" s="164"/>
      <c r="FK9" s="164"/>
      <c r="FL9" s="164"/>
      <c r="FM9" s="164"/>
      <c r="FN9" s="164"/>
      <c r="FO9" s="164"/>
      <c r="FP9" s="164"/>
      <c r="FQ9" s="164"/>
      <c r="FR9" s="164"/>
      <c r="FS9" s="164"/>
      <c r="FT9" s="164"/>
      <c r="FU9" s="164"/>
      <c r="FV9" s="164"/>
      <c r="FW9" s="164"/>
      <c r="FX9" s="164"/>
      <c r="FY9" s="164"/>
      <c r="FZ9" s="164"/>
      <c r="GA9" s="164"/>
      <c r="GB9" s="164"/>
      <c r="GC9" s="164"/>
      <c r="GD9" s="164"/>
      <c r="GE9" s="164"/>
      <c r="GF9" s="164"/>
      <c r="GG9" s="164"/>
      <c r="GH9" s="164"/>
      <c r="GI9" s="164"/>
      <c r="GJ9" s="164"/>
      <c r="GK9" s="164"/>
      <c r="GL9" s="164"/>
      <c r="GM9" s="164"/>
      <c r="GN9" s="164"/>
      <c r="GO9" s="164"/>
      <c r="GP9" s="164"/>
      <c r="GQ9" s="164"/>
      <c r="GR9" s="164"/>
      <c r="GS9" s="164"/>
      <c r="GT9" s="164"/>
      <c r="GU9" s="164"/>
      <c r="GV9" s="164"/>
      <c r="GW9" s="164"/>
      <c r="GX9" s="164"/>
      <c r="GY9" s="164"/>
      <c r="GZ9" s="164"/>
      <c r="HA9" s="164"/>
      <c r="HB9" s="164"/>
      <c r="HC9" s="164"/>
      <c r="HD9" s="164"/>
      <c r="HE9" s="164"/>
      <c r="HF9" s="164"/>
      <c r="HG9" s="164"/>
      <c r="HH9" s="164"/>
      <c r="HI9" s="164"/>
      <c r="HJ9" s="164"/>
      <c r="HK9" s="164"/>
      <c r="HL9" s="164"/>
      <c r="HM9" s="164"/>
      <c r="HN9" s="164"/>
      <c r="HO9" s="164"/>
      <c r="HP9" s="164"/>
      <c r="HQ9" s="164"/>
      <c r="HR9" s="164"/>
      <c r="HS9" s="164"/>
      <c r="HT9" s="164"/>
      <c r="HU9" s="164"/>
      <c r="HV9" s="164"/>
      <c r="HW9" s="164"/>
      <c r="HX9" s="164"/>
      <c r="HY9" s="164"/>
      <c r="HZ9" s="164"/>
      <c r="IA9" s="164"/>
      <c r="IB9" s="164"/>
      <c r="IC9" s="164"/>
      <c r="ID9" s="164"/>
      <c r="IE9" s="164"/>
      <c r="IF9" s="164"/>
      <c r="IG9" s="164"/>
      <c r="IH9" s="164"/>
      <c r="II9" s="164"/>
      <c r="IJ9" s="164"/>
      <c r="IK9" s="164"/>
      <c r="IL9" s="164"/>
      <c r="IM9" s="164"/>
      <c r="IN9" s="164"/>
      <c r="IO9" s="164"/>
      <c r="IP9" s="164"/>
      <c r="IQ9" s="164"/>
      <c r="IR9" s="164"/>
      <c r="IS9" s="164"/>
      <c r="IT9" s="164"/>
      <c r="IU9" s="164"/>
      <c r="IV9" s="164"/>
      <c r="IW9" s="164"/>
      <c r="IX9" s="164"/>
      <c r="IY9" s="164"/>
      <c r="IZ9" s="164"/>
      <c r="JA9" s="164"/>
      <c r="JB9" s="164"/>
      <c r="JC9" s="164"/>
      <c r="JD9" s="164"/>
      <c r="JE9" s="164"/>
      <c r="JF9" s="164"/>
      <c r="JG9" s="164"/>
      <c r="JH9" s="164"/>
      <c r="JI9" s="164"/>
      <c r="JJ9" s="164"/>
      <c r="JK9" s="164"/>
      <c r="JL9" s="164"/>
      <c r="JM9" s="164"/>
      <c r="JN9" s="164"/>
      <c r="JO9" s="164"/>
      <c r="JP9" s="164"/>
      <c r="JQ9" s="164"/>
      <c r="JR9" s="164"/>
      <c r="JS9" s="164"/>
      <c r="JT9" s="164"/>
      <c r="JU9" s="164"/>
      <c r="JV9" s="164"/>
      <c r="JW9" s="164"/>
      <c r="JX9" s="164"/>
      <c r="JY9" s="164"/>
      <c r="JZ9" s="164"/>
      <c r="KA9" s="164"/>
      <c r="KB9" s="164"/>
      <c r="KC9" s="164"/>
      <c r="KD9" s="164"/>
      <c r="KE9" s="164"/>
      <c r="KF9" s="164"/>
      <c r="KG9" s="164"/>
      <c r="KH9" s="164"/>
      <c r="KI9" s="164"/>
      <c r="KJ9" s="164"/>
      <c r="KK9" s="164"/>
      <c r="KL9" s="164"/>
      <c r="KM9" s="164"/>
      <c r="KN9" s="164"/>
      <c r="KO9" s="164"/>
      <c r="KP9" s="164"/>
      <c r="KQ9" s="164"/>
      <c r="KR9" s="164"/>
      <c r="KS9" s="164"/>
      <c r="KT9" s="164"/>
      <c r="KU9" s="164"/>
    </row>
    <row r="10" spans="1:307" s="164" customFormat="1" ht="24.6">
      <c r="A10" s="308">
        <v>2.1</v>
      </c>
      <c r="B10" s="241" t="s">
        <v>71</v>
      </c>
      <c r="C10" s="167"/>
      <c r="D10" s="167"/>
      <c r="E10" s="167"/>
      <c r="F10" s="167"/>
      <c r="G10" s="167"/>
      <c r="H10" s="167"/>
      <c r="I10" s="167"/>
      <c r="J10" s="167"/>
      <c r="K10" s="167"/>
      <c r="L10" s="167"/>
      <c r="M10" s="167"/>
      <c r="N10" s="167"/>
      <c r="O10" s="167"/>
      <c r="P10" s="167"/>
      <c r="Q10" s="167"/>
      <c r="R10" s="167"/>
      <c r="S10" s="167"/>
      <c r="T10" s="167"/>
      <c r="U10" s="167"/>
      <c r="V10" s="167"/>
      <c r="W10" s="167"/>
      <c r="X10" s="194"/>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7"/>
      <c r="DL10" s="167"/>
      <c r="DM10" s="167"/>
      <c r="DN10" s="167"/>
      <c r="DO10" s="167"/>
      <c r="DP10" s="167"/>
      <c r="DQ10" s="167"/>
      <c r="DR10" s="167"/>
      <c r="DS10" s="167"/>
      <c r="DT10" s="167"/>
      <c r="DU10" s="167"/>
      <c r="DV10" s="167"/>
      <c r="DW10" s="167"/>
      <c r="DX10" s="167"/>
      <c r="DY10" s="167"/>
      <c r="DZ10" s="167"/>
      <c r="EA10" s="167"/>
      <c r="EB10" s="167"/>
      <c r="EC10" s="167"/>
      <c r="ED10" s="167"/>
      <c r="EE10" s="167"/>
      <c r="EF10" s="167"/>
      <c r="EG10" s="167"/>
      <c r="EH10" s="167"/>
      <c r="EI10" s="167"/>
      <c r="EJ10" s="167"/>
      <c r="EK10" s="167"/>
      <c r="EL10" s="167"/>
      <c r="EM10" s="167"/>
      <c r="EN10" s="167"/>
      <c r="EO10" s="167"/>
      <c r="EP10" s="167"/>
      <c r="EQ10" s="167"/>
      <c r="ER10" s="167"/>
      <c r="ES10" s="167"/>
      <c r="ET10" s="167"/>
      <c r="EU10" s="167"/>
      <c r="EV10" s="167"/>
      <c r="EW10" s="167"/>
      <c r="EX10" s="167"/>
      <c r="EY10" s="167"/>
      <c r="EZ10" s="167"/>
      <c r="FA10" s="167"/>
      <c r="FB10" s="167"/>
      <c r="FC10" s="167"/>
      <c r="FD10" s="167"/>
      <c r="FE10" s="167"/>
      <c r="FF10" s="167"/>
      <c r="FG10" s="167"/>
      <c r="FH10" s="167"/>
      <c r="FI10" s="167"/>
      <c r="FJ10" s="167"/>
      <c r="FK10" s="167"/>
      <c r="FL10" s="167"/>
      <c r="FM10" s="167"/>
      <c r="FN10" s="167"/>
      <c r="FO10" s="167"/>
      <c r="FP10" s="167"/>
      <c r="FQ10" s="167"/>
      <c r="FR10" s="167"/>
      <c r="FS10" s="167"/>
      <c r="FT10" s="167"/>
      <c r="FU10" s="167"/>
      <c r="FV10" s="167"/>
      <c r="FW10" s="167"/>
      <c r="FX10" s="167"/>
      <c r="FY10" s="167"/>
      <c r="FZ10" s="167"/>
      <c r="GA10" s="167"/>
      <c r="GB10" s="167"/>
      <c r="GC10" s="167"/>
      <c r="GD10" s="167"/>
      <c r="GE10" s="167"/>
      <c r="GF10" s="167"/>
      <c r="GG10" s="167"/>
      <c r="GH10" s="167"/>
      <c r="GI10" s="167"/>
      <c r="GJ10" s="167"/>
      <c r="GK10" s="167"/>
      <c r="GL10" s="167"/>
      <c r="GM10" s="167"/>
      <c r="GN10" s="167"/>
      <c r="GO10" s="167"/>
      <c r="GP10" s="167"/>
      <c r="GQ10" s="167"/>
      <c r="GR10" s="167"/>
      <c r="GS10" s="167"/>
      <c r="GT10" s="167"/>
      <c r="GU10" s="167"/>
      <c r="GV10" s="167"/>
      <c r="GW10" s="167"/>
      <c r="GX10" s="167"/>
      <c r="GY10" s="167"/>
      <c r="GZ10" s="167"/>
      <c r="HA10" s="167"/>
      <c r="HB10" s="167"/>
      <c r="HC10" s="167"/>
      <c r="HD10" s="167"/>
      <c r="HE10" s="167"/>
      <c r="HF10" s="167"/>
      <c r="HG10" s="167"/>
      <c r="HH10" s="167"/>
      <c r="HI10" s="167"/>
      <c r="HJ10" s="167"/>
      <c r="HK10" s="167"/>
      <c r="HL10" s="167"/>
      <c r="HM10" s="167"/>
      <c r="HN10" s="167"/>
      <c r="HO10" s="167"/>
      <c r="HP10" s="167"/>
      <c r="HQ10" s="167"/>
      <c r="HR10" s="167"/>
      <c r="HS10" s="167"/>
      <c r="HT10" s="167"/>
      <c r="HU10" s="167"/>
      <c r="HV10" s="167"/>
      <c r="HW10" s="167"/>
      <c r="HX10" s="167"/>
      <c r="HY10" s="167"/>
      <c r="HZ10" s="167"/>
      <c r="IA10" s="167"/>
      <c r="IB10" s="167"/>
      <c r="IC10" s="167"/>
      <c r="ID10" s="167"/>
      <c r="IE10" s="167"/>
      <c r="IF10" s="167"/>
      <c r="IG10" s="167"/>
      <c r="IH10" s="167"/>
      <c r="II10" s="167"/>
      <c r="IJ10" s="167"/>
      <c r="IK10" s="167"/>
      <c r="IL10" s="167"/>
      <c r="IM10" s="167"/>
      <c r="IN10" s="167"/>
      <c r="IO10" s="167"/>
      <c r="IP10" s="167"/>
      <c r="IQ10" s="167"/>
      <c r="IR10" s="167"/>
      <c r="IS10" s="167"/>
      <c r="IT10" s="167"/>
      <c r="IU10" s="167"/>
      <c r="IV10" s="167"/>
      <c r="IW10" s="167"/>
      <c r="IX10" s="167"/>
      <c r="IY10" s="167"/>
      <c r="IZ10" s="167"/>
      <c r="JA10" s="167"/>
      <c r="JB10" s="167"/>
      <c r="JC10" s="167"/>
      <c r="JD10" s="167"/>
      <c r="JE10" s="167"/>
      <c r="JF10" s="167"/>
      <c r="JG10" s="167"/>
      <c r="JH10" s="167"/>
      <c r="JI10" s="167"/>
      <c r="JJ10" s="167"/>
      <c r="JK10" s="167"/>
      <c r="JL10" s="167"/>
      <c r="JM10" s="167"/>
      <c r="JN10" s="167"/>
      <c r="JO10" s="167"/>
      <c r="JP10" s="167"/>
      <c r="JQ10" s="167"/>
      <c r="JR10" s="167"/>
      <c r="JS10" s="167"/>
      <c r="JT10" s="167"/>
      <c r="JU10" s="167"/>
      <c r="JV10" s="167"/>
      <c r="JW10" s="167"/>
      <c r="JX10" s="167"/>
      <c r="JY10" s="167"/>
      <c r="JZ10" s="167"/>
      <c r="KA10" s="167"/>
      <c r="KB10" s="167"/>
      <c r="KC10" s="167"/>
      <c r="KD10" s="167"/>
      <c r="KE10" s="167"/>
      <c r="KF10" s="167"/>
      <c r="KG10" s="167"/>
      <c r="KH10" s="167"/>
      <c r="KI10" s="167"/>
      <c r="KJ10" s="167"/>
      <c r="KK10" s="167"/>
      <c r="KL10" s="167"/>
      <c r="KM10" s="167"/>
      <c r="KN10" s="167"/>
      <c r="KO10" s="167"/>
      <c r="KP10" s="167"/>
      <c r="KQ10" s="167"/>
      <c r="KR10" s="167"/>
      <c r="KS10" s="167"/>
      <c r="KT10" s="167"/>
      <c r="KU10" s="167"/>
    </row>
    <row r="11" spans="1:307" s="164" customFormat="1" ht="20.399999999999999">
      <c r="B11" s="271" t="s">
        <v>72</v>
      </c>
      <c r="C11" s="167"/>
      <c r="D11" s="167"/>
      <c r="E11" s="167"/>
      <c r="F11" s="167"/>
      <c r="G11" s="167"/>
      <c r="H11" s="167"/>
      <c r="I11" s="167"/>
      <c r="J11" s="167"/>
      <c r="K11" s="167"/>
      <c r="L11" s="167"/>
      <c r="M11" s="167"/>
      <c r="N11" s="167"/>
      <c r="O11" s="167"/>
      <c r="P11" s="167"/>
      <c r="Q11" s="167"/>
      <c r="R11" s="167"/>
      <c r="S11" s="167"/>
      <c r="T11" s="167"/>
      <c r="U11" s="167"/>
      <c r="V11" s="167"/>
      <c r="W11" s="167"/>
      <c r="X11" s="194"/>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7"/>
      <c r="DL11" s="167"/>
      <c r="DM11" s="167"/>
      <c r="DN11" s="167"/>
      <c r="DO11" s="167"/>
      <c r="DP11" s="167"/>
      <c r="DQ11" s="167"/>
      <c r="DR11" s="167"/>
      <c r="DS11" s="167"/>
      <c r="DT11" s="167"/>
      <c r="DU11" s="167"/>
      <c r="DV11" s="167"/>
      <c r="DW11" s="167"/>
      <c r="DX11" s="167"/>
      <c r="DY11" s="167"/>
      <c r="DZ11" s="167"/>
      <c r="EA11" s="167"/>
      <c r="EB11" s="167"/>
      <c r="EC11" s="167"/>
      <c r="ED11" s="167"/>
      <c r="EE11" s="167"/>
      <c r="EF11" s="167"/>
      <c r="EG11" s="167"/>
      <c r="EH11" s="167"/>
      <c r="EI11" s="167"/>
      <c r="EJ11" s="167"/>
      <c r="EK11" s="167"/>
      <c r="EL11" s="167"/>
      <c r="EM11" s="167"/>
      <c r="EN11" s="167"/>
      <c r="EO11" s="167"/>
      <c r="EP11" s="167"/>
      <c r="EQ11" s="167"/>
      <c r="ER11" s="167"/>
      <c r="ES11" s="167"/>
      <c r="ET11" s="167"/>
      <c r="EU11" s="167"/>
      <c r="EV11" s="167"/>
      <c r="EW11" s="167"/>
      <c r="EX11" s="167"/>
      <c r="EY11" s="167"/>
      <c r="EZ11" s="167"/>
      <c r="FA11" s="167"/>
      <c r="FB11" s="167"/>
      <c r="FC11" s="167"/>
      <c r="FD11" s="167"/>
      <c r="FE11" s="167"/>
      <c r="FF11" s="167"/>
      <c r="FG11" s="167"/>
      <c r="FH11" s="167"/>
      <c r="FI11" s="167"/>
      <c r="FJ11" s="167"/>
      <c r="FK11" s="167"/>
      <c r="FL11" s="167"/>
      <c r="FM11" s="167"/>
      <c r="FN11" s="167"/>
      <c r="FO11" s="167"/>
      <c r="FP11" s="167"/>
      <c r="FQ11" s="167"/>
      <c r="FR11" s="167"/>
      <c r="FS11" s="167"/>
      <c r="FT11" s="167"/>
      <c r="FU11" s="167"/>
      <c r="FV11" s="167"/>
      <c r="FW11" s="167"/>
      <c r="FX11" s="167"/>
      <c r="FY11" s="167"/>
      <c r="FZ11" s="167"/>
      <c r="GA11" s="167"/>
      <c r="GB11" s="167"/>
      <c r="GC11" s="167"/>
      <c r="GD11" s="167"/>
      <c r="GE11" s="167"/>
      <c r="GF11" s="167"/>
      <c r="GG11" s="167"/>
      <c r="GH11" s="167"/>
      <c r="GI11" s="167"/>
      <c r="GJ11" s="167"/>
      <c r="GK11" s="167"/>
      <c r="GL11" s="167"/>
      <c r="GM11" s="167"/>
      <c r="GN11" s="167"/>
      <c r="GO11" s="167"/>
      <c r="GP11" s="167"/>
      <c r="GQ11" s="167"/>
      <c r="GR11" s="167"/>
      <c r="GS11" s="167"/>
      <c r="GT11" s="167"/>
      <c r="GU11" s="167"/>
      <c r="GV11" s="167"/>
      <c r="GW11" s="167"/>
      <c r="GX11" s="167"/>
      <c r="GY11" s="167"/>
      <c r="GZ11" s="167"/>
      <c r="HA11" s="167"/>
      <c r="HB11" s="167"/>
      <c r="HC11" s="167"/>
      <c r="HD11" s="167"/>
      <c r="HE11" s="167"/>
      <c r="HF11" s="167"/>
      <c r="HG11" s="167"/>
      <c r="HH11" s="167"/>
      <c r="HI11" s="167"/>
      <c r="HJ11" s="167"/>
      <c r="HK11" s="167"/>
      <c r="HL11" s="167"/>
      <c r="HM11" s="167"/>
      <c r="HN11" s="167"/>
      <c r="HO11" s="167"/>
      <c r="HP11" s="167"/>
      <c r="HQ11" s="167"/>
      <c r="HR11" s="167"/>
      <c r="HS11" s="167"/>
      <c r="HT11" s="167"/>
      <c r="HU11" s="167"/>
      <c r="HV11" s="167"/>
      <c r="HW11" s="167"/>
      <c r="HX11" s="167"/>
      <c r="HY11" s="167"/>
      <c r="HZ11" s="167"/>
      <c r="IA11" s="167"/>
      <c r="IB11" s="167"/>
      <c r="IC11" s="167"/>
      <c r="ID11" s="167"/>
      <c r="IE11" s="167"/>
      <c r="IF11" s="167"/>
      <c r="IG11" s="167"/>
      <c r="IH11" s="167"/>
      <c r="II11" s="167"/>
      <c r="IJ11" s="167"/>
      <c r="IK11" s="167"/>
      <c r="IL11" s="167"/>
      <c r="IM11" s="167"/>
      <c r="IN11" s="167"/>
      <c r="IO11" s="167"/>
      <c r="IP11" s="167"/>
      <c r="IQ11" s="167"/>
      <c r="IR11" s="167"/>
      <c r="IS11" s="167"/>
      <c r="IT11" s="167"/>
      <c r="IU11" s="167"/>
      <c r="IV11" s="167"/>
      <c r="IW11" s="167"/>
      <c r="IX11" s="167"/>
      <c r="IY11" s="167"/>
      <c r="IZ11" s="167"/>
      <c r="JA11" s="167"/>
      <c r="JB11" s="167"/>
      <c r="JC11" s="167"/>
      <c r="JD11" s="167"/>
      <c r="JE11" s="167"/>
      <c r="JF11" s="167"/>
      <c r="JG11" s="167"/>
      <c r="JH11" s="167"/>
      <c r="JI11" s="167"/>
      <c r="JJ11" s="167"/>
      <c r="JK11" s="167"/>
      <c r="JL11" s="167"/>
      <c r="JM11" s="167"/>
      <c r="JN11" s="167"/>
      <c r="JO11" s="167"/>
      <c r="JP11" s="167"/>
      <c r="JQ11" s="167"/>
      <c r="JR11" s="167"/>
      <c r="JS11" s="167"/>
      <c r="JT11" s="167"/>
      <c r="JU11" s="167"/>
      <c r="JV11" s="167"/>
      <c r="JW11" s="167"/>
      <c r="JX11" s="167"/>
      <c r="JY11" s="167"/>
      <c r="JZ11" s="167"/>
      <c r="KA11" s="167"/>
      <c r="KB11" s="167"/>
      <c r="KC11" s="167"/>
      <c r="KD11" s="167"/>
      <c r="KE11" s="167"/>
      <c r="KF11" s="167"/>
      <c r="KG11" s="167"/>
      <c r="KH11" s="167"/>
      <c r="KI11" s="167"/>
      <c r="KJ11" s="167"/>
      <c r="KK11" s="167"/>
      <c r="KL11" s="167"/>
      <c r="KM11" s="167"/>
      <c r="KN11" s="167"/>
      <c r="KO11" s="167"/>
      <c r="KP11" s="167"/>
      <c r="KQ11" s="167"/>
      <c r="KR11" s="167"/>
      <c r="KS11" s="167"/>
      <c r="KT11" s="167"/>
      <c r="KU11" s="167"/>
    </row>
    <row r="12" spans="1:307" s="164" customFormat="1" ht="20.399999999999999">
      <c r="B12" s="271"/>
      <c r="C12" s="167"/>
      <c r="D12" s="167"/>
      <c r="E12" s="167"/>
      <c r="F12" s="167"/>
      <c r="G12" s="167"/>
      <c r="H12" s="167"/>
      <c r="I12" s="167"/>
      <c r="J12" s="167"/>
      <c r="K12" s="167"/>
      <c r="L12" s="167"/>
      <c r="M12" s="167"/>
      <c r="N12" s="167"/>
      <c r="O12" s="167"/>
      <c r="P12" s="167"/>
      <c r="Q12" s="167"/>
      <c r="R12" s="167"/>
      <c r="S12" s="167"/>
      <c r="T12" s="167"/>
      <c r="U12" s="167"/>
      <c r="V12" s="167"/>
      <c r="W12" s="167"/>
      <c r="X12" s="194"/>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c r="BL12" s="167"/>
      <c r="BM12" s="167"/>
      <c r="BN12" s="167"/>
      <c r="BO12" s="167"/>
      <c r="BP12" s="167"/>
      <c r="BQ12" s="167"/>
      <c r="BR12" s="167"/>
      <c r="BS12" s="167"/>
      <c r="BT12" s="167"/>
      <c r="BU12" s="167"/>
      <c r="BV12" s="167"/>
      <c r="BW12" s="167"/>
      <c r="BX12" s="167"/>
      <c r="BY12" s="167"/>
      <c r="BZ12" s="167"/>
      <c r="CA12" s="167"/>
      <c r="CB12" s="167"/>
      <c r="CC12" s="167"/>
      <c r="CD12" s="167"/>
      <c r="CE12" s="167"/>
      <c r="CF12" s="167"/>
      <c r="CG12" s="167"/>
      <c r="CH12" s="167"/>
      <c r="CI12" s="167"/>
      <c r="CJ12" s="167"/>
      <c r="CK12" s="167"/>
      <c r="CL12" s="167"/>
      <c r="CM12" s="167"/>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7"/>
      <c r="DL12" s="167"/>
      <c r="DM12" s="167"/>
      <c r="DN12" s="167"/>
      <c r="DO12" s="167"/>
      <c r="DP12" s="167"/>
      <c r="DQ12" s="167"/>
      <c r="DR12" s="167"/>
      <c r="DS12" s="167"/>
      <c r="DT12" s="167"/>
      <c r="DU12" s="167"/>
      <c r="DV12" s="167"/>
      <c r="DW12" s="167"/>
      <c r="DX12" s="167"/>
      <c r="DY12" s="167"/>
      <c r="DZ12" s="167"/>
      <c r="EA12" s="167"/>
      <c r="EB12" s="167"/>
      <c r="EC12" s="167"/>
      <c r="ED12" s="167"/>
      <c r="EE12" s="167"/>
      <c r="EF12" s="167"/>
      <c r="EG12" s="167"/>
      <c r="EH12" s="167"/>
      <c r="EI12" s="167"/>
      <c r="EJ12" s="167"/>
      <c r="EK12" s="167"/>
      <c r="EL12" s="167"/>
      <c r="EM12" s="167"/>
      <c r="EN12" s="167"/>
      <c r="EO12" s="167"/>
      <c r="EP12" s="167"/>
      <c r="EQ12" s="167"/>
      <c r="ER12" s="167"/>
      <c r="ES12" s="167"/>
      <c r="ET12" s="167"/>
      <c r="EU12" s="167"/>
      <c r="EV12" s="167"/>
      <c r="EW12" s="167"/>
      <c r="EX12" s="167"/>
      <c r="EY12" s="167"/>
      <c r="EZ12" s="167"/>
      <c r="FA12" s="167"/>
      <c r="FB12" s="167"/>
      <c r="FC12" s="167"/>
      <c r="FD12" s="167"/>
      <c r="FE12" s="167"/>
      <c r="FF12" s="167"/>
      <c r="FG12" s="167"/>
      <c r="FH12" s="167"/>
      <c r="FI12" s="167"/>
      <c r="FJ12" s="167"/>
      <c r="FK12" s="167"/>
      <c r="FL12" s="167"/>
      <c r="FM12" s="167"/>
      <c r="FN12" s="167"/>
      <c r="FO12" s="167"/>
      <c r="FP12" s="167"/>
      <c r="FQ12" s="167"/>
      <c r="FR12" s="167"/>
      <c r="FS12" s="167"/>
      <c r="FT12" s="167"/>
      <c r="FU12" s="167"/>
      <c r="FV12" s="167"/>
      <c r="FW12" s="167"/>
      <c r="FX12" s="167"/>
      <c r="FY12" s="167"/>
      <c r="FZ12" s="167"/>
      <c r="GA12" s="167"/>
      <c r="GB12" s="167"/>
      <c r="GC12" s="167"/>
      <c r="GD12" s="167"/>
      <c r="GE12" s="167"/>
      <c r="GF12" s="167"/>
      <c r="GG12" s="167"/>
      <c r="GH12" s="167"/>
      <c r="GI12" s="167"/>
      <c r="GJ12" s="167"/>
      <c r="GK12" s="167"/>
      <c r="GL12" s="167"/>
      <c r="GM12" s="167"/>
      <c r="GN12" s="167"/>
      <c r="GO12" s="167"/>
      <c r="GP12" s="167"/>
      <c r="GQ12" s="167"/>
      <c r="GR12" s="167"/>
      <c r="GS12" s="167"/>
      <c r="GT12" s="167"/>
      <c r="GU12" s="167"/>
      <c r="GV12" s="167"/>
      <c r="GW12" s="167"/>
      <c r="GX12" s="167"/>
      <c r="GY12" s="167"/>
      <c r="GZ12" s="167"/>
      <c r="HA12" s="167"/>
      <c r="HB12" s="167"/>
      <c r="HC12" s="167"/>
      <c r="HD12" s="167"/>
      <c r="HE12" s="167"/>
      <c r="HF12" s="167"/>
      <c r="HG12" s="167"/>
      <c r="HH12" s="167"/>
      <c r="HI12" s="167"/>
      <c r="HJ12" s="167"/>
      <c r="HK12" s="167"/>
      <c r="HL12" s="167"/>
      <c r="HM12" s="167"/>
      <c r="HN12" s="167"/>
      <c r="HO12" s="167"/>
      <c r="HP12" s="167"/>
      <c r="HQ12" s="167"/>
      <c r="HR12" s="167"/>
      <c r="HS12" s="167"/>
      <c r="HT12" s="167"/>
      <c r="HU12" s="167"/>
      <c r="HV12" s="167"/>
      <c r="HW12" s="167"/>
      <c r="HX12" s="167"/>
      <c r="HY12" s="167"/>
      <c r="HZ12" s="167"/>
      <c r="IA12" s="167"/>
      <c r="IB12" s="167"/>
      <c r="IC12" s="167"/>
      <c r="ID12" s="167"/>
      <c r="IE12" s="167"/>
      <c r="IF12" s="167"/>
      <c r="IG12" s="167"/>
      <c r="IH12" s="167"/>
      <c r="II12" s="167"/>
      <c r="IJ12" s="167"/>
      <c r="IK12" s="167"/>
      <c r="IL12" s="167"/>
      <c r="IM12" s="167"/>
      <c r="IN12" s="167"/>
      <c r="IO12" s="167"/>
      <c r="IP12" s="167"/>
      <c r="IQ12" s="167"/>
      <c r="IR12" s="167"/>
      <c r="IS12" s="167"/>
      <c r="IT12" s="167"/>
      <c r="IU12" s="167"/>
      <c r="IV12" s="167"/>
      <c r="IW12" s="167"/>
      <c r="IX12" s="167"/>
      <c r="IY12" s="167"/>
      <c r="IZ12" s="167"/>
      <c r="JA12" s="167"/>
      <c r="JB12" s="167"/>
      <c r="JC12" s="167"/>
      <c r="JD12" s="167"/>
      <c r="JE12" s="167"/>
      <c r="JF12" s="167"/>
      <c r="JG12" s="167"/>
      <c r="JH12" s="167"/>
      <c r="JI12" s="167"/>
      <c r="JJ12" s="167"/>
      <c r="JK12" s="167"/>
      <c r="JL12" s="167"/>
      <c r="JM12" s="167"/>
      <c r="JN12" s="167"/>
      <c r="JO12" s="167"/>
      <c r="JP12" s="167"/>
      <c r="JQ12" s="167"/>
      <c r="JR12" s="167"/>
      <c r="JS12" s="167"/>
      <c r="JT12" s="167"/>
      <c r="JU12" s="167"/>
      <c r="JV12" s="167"/>
      <c r="JW12" s="167"/>
      <c r="JX12" s="167"/>
      <c r="JY12" s="167"/>
      <c r="JZ12" s="167"/>
      <c r="KA12" s="167"/>
      <c r="KB12" s="167"/>
      <c r="KC12" s="167"/>
      <c r="KD12" s="167"/>
      <c r="KE12" s="167"/>
      <c r="KF12" s="167"/>
      <c r="KG12" s="167"/>
      <c r="KH12" s="167"/>
      <c r="KI12" s="167"/>
      <c r="KJ12" s="167"/>
      <c r="KK12" s="167"/>
      <c r="KL12" s="167"/>
      <c r="KM12" s="167"/>
      <c r="KN12" s="167"/>
      <c r="KO12" s="167"/>
      <c r="KP12" s="167"/>
      <c r="KQ12" s="167"/>
      <c r="KR12" s="167"/>
      <c r="KS12" s="167"/>
      <c r="KT12" s="167"/>
      <c r="KU12" s="167"/>
    </row>
    <row r="13" spans="1:307" s="164" customFormat="1" ht="354" customHeight="1">
      <c r="B13" s="568" t="s">
        <v>73</v>
      </c>
      <c r="C13" s="568"/>
      <c r="D13" s="569"/>
      <c r="E13" s="569"/>
      <c r="F13" s="570"/>
      <c r="G13" s="167"/>
      <c r="H13" s="167"/>
      <c r="I13" s="167"/>
      <c r="J13" s="167"/>
      <c r="K13" s="167"/>
      <c r="L13" s="167"/>
      <c r="M13" s="167"/>
      <c r="N13" s="167"/>
      <c r="O13" s="167"/>
      <c r="P13" s="167"/>
      <c r="Q13" s="167"/>
      <c r="R13" s="167"/>
      <c r="S13" s="167"/>
      <c r="T13" s="167"/>
      <c r="U13" s="167"/>
      <c r="V13" s="167"/>
      <c r="W13" s="167"/>
      <c r="X13" s="194"/>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c r="BL13" s="167"/>
      <c r="BM13" s="167"/>
      <c r="BN13" s="167"/>
      <c r="BO13" s="167"/>
      <c r="BP13" s="167"/>
      <c r="BQ13" s="167"/>
      <c r="BR13" s="167"/>
      <c r="BS13" s="167"/>
      <c r="BT13" s="167"/>
      <c r="BU13" s="167"/>
      <c r="BV13" s="167"/>
      <c r="BW13" s="167"/>
      <c r="BX13" s="167"/>
      <c r="BY13" s="167"/>
      <c r="BZ13" s="167"/>
      <c r="CA13" s="167"/>
      <c r="CB13" s="167"/>
      <c r="CC13" s="167"/>
      <c r="CD13" s="167"/>
      <c r="CE13" s="167"/>
      <c r="CF13" s="167"/>
      <c r="CG13" s="167"/>
      <c r="CH13" s="167"/>
      <c r="CI13" s="167"/>
      <c r="CJ13" s="167"/>
      <c r="CK13" s="167"/>
      <c r="CL13" s="167"/>
      <c r="CM13" s="167"/>
      <c r="CN13" s="167"/>
      <c r="CO13" s="167"/>
      <c r="CP13" s="167"/>
      <c r="CQ13" s="167"/>
      <c r="CR13" s="167"/>
      <c r="CS13" s="167"/>
      <c r="CT13" s="167"/>
      <c r="CU13" s="167"/>
      <c r="CV13" s="167"/>
      <c r="CW13" s="167"/>
      <c r="CX13" s="167"/>
      <c r="CY13" s="167"/>
      <c r="CZ13" s="167"/>
      <c r="DA13" s="167"/>
      <c r="DB13" s="167"/>
      <c r="DC13" s="167"/>
      <c r="DD13" s="167"/>
      <c r="DE13" s="167"/>
      <c r="DF13" s="167"/>
      <c r="DG13" s="167"/>
      <c r="DH13" s="167"/>
      <c r="DI13" s="167"/>
      <c r="DJ13" s="167"/>
      <c r="DK13" s="167"/>
      <c r="DL13" s="167"/>
      <c r="DM13" s="167"/>
      <c r="DN13" s="167"/>
      <c r="DO13" s="167"/>
      <c r="DP13" s="167"/>
      <c r="DQ13" s="167"/>
      <c r="DR13" s="167"/>
      <c r="DS13" s="167"/>
      <c r="DT13" s="167"/>
      <c r="DU13" s="167"/>
      <c r="DV13" s="167"/>
      <c r="DW13" s="167"/>
      <c r="DX13" s="167"/>
      <c r="DY13" s="167"/>
      <c r="DZ13" s="167"/>
      <c r="EA13" s="167"/>
      <c r="EB13" s="167"/>
      <c r="EC13" s="167"/>
      <c r="ED13" s="167"/>
      <c r="EE13" s="167"/>
      <c r="EF13" s="167"/>
      <c r="EG13" s="167"/>
      <c r="EH13" s="167"/>
      <c r="EI13" s="167"/>
      <c r="EJ13" s="167"/>
      <c r="EK13" s="167"/>
      <c r="EL13" s="167"/>
      <c r="EM13" s="167"/>
      <c r="EN13" s="167"/>
      <c r="EO13" s="167"/>
      <c r="EP13" s="167"/>
      <c r="EQ13" s="167"/>
      <c r="ER13" s="167"/>
      <c r="ES13" s="167"/>
      <c r="ET13" s="167"/>
      <c r="EU13" s="167"/>
      <c r="EV13" s="167"/>
      <c r="EW13" s="167"/>
      <c r="EX13" s="167"/>
      <c r="EY13" s="167"/>
      <c r="EZ13" s="167"/>
      <c r="FA13" s="167"/>
      <c r="FB13" s="167"/>
      <c r="FC13" s="167"/>
      <c r="FD13" s="167"/>
      <c r="FE13" s="167"/>
      <c r="FF13" s="167"/>
      <c r="FG13" s="167"/>
      <c r="FH13" s="167"/>
      <c r="FI13" s="167"/>
      <c r="FJ13" s="167"/>
      <c r="FK13" s="167"/>
      <c r="FL13" s="167"/>
      <c r="FM13" s="167"/>
      <c r="FN13" s="167"/>
      <c r="FO13" s="167"/>
      <c r="FP13" s="167"/>
      <c r="FQ13" s="167"/>
      <c r="FR13" s="167"/>
      <c r="FS13" s="167"/>
      <c r="FT13" s="167"/>
      <c r="FU13" s="167"/>
      <c r="FV13" s="167"/>
      <c r="FW13" s="167"/>
      <c r="FX13" s="167"/>
      <c r="FY13" s="167"/>
      <c r="FZ13" s="167"/>
      <c r="GA13" s="167"/>
      <c r="GB13" s="167"/>
      <c r="GC13" s="167"/>
      <c r="GD13" s="167"/>
      <c r="GE13" s="167"/>
      <c r="GF13" s="167"/>
      <c r="GG13" s="167"/>
      <c r="GH13" s="167"/>
      <c r="GI13" s="167"/>
      <c r="GJ13" s="167"/>
      <c r="GK13" s="167"/>
      <c r="GL13" s="167"/>
      <c r="GM13" s="167"/>
      <c r="GN13" s="167"/>
      <c r="GO13" s="167"/>
      <c r="GP13" s="167"/>
      <c r="GQ13" s="167"/>
      <c r="GR13" s="167"/>
      <c r="GS13" s="167"/>
      <c r="GT13" s="167"/>
      <c r="GU13" s="167"/>
      <c r="GV13" s="167"/>
      <c r="GW13" s="167"/>
      <c r="GX13" s="167"/>
      <c r="GY13" s="167"/>
      <c r="GZ13" s="167"/>
      <c r="HA13" s="167"/>
      <c r="HB13" s="167"/>
      <c r="HC13" s="167"/>
      <c r="HD13" s="167"/>
      <c r="HE13" s="167"/>
      <c r="HF13" s="167"/>
      <c r="HG13" s="167"/>
      <c r="HH13" s="167"/>
      <c r="HI13" s="167"/>
      <c r="HJ13" s="167"/>
      <c r="HK13" s="167"/>
      <c r="HL13" s="167"/>
      <c r="HM13" s="167"/>
      <c r="HN13" s="167"/>
      <c r="HO13" s="167"/>
      <c r="HP13" s="167"/>
      <c r="HQ13" s="167"/>
      <c r="HR13" s="167"/>
      <c r="HS13" s="167"/>
      <c r="HT13" s="167"/>
      <c r="HU13" s="167"/>
      <c r="HV13" s="167"/>
      <c r="HW13" s="167"/>
      <c r="HX13" s="167"/>
      <c r="HY13" s="167"/>
      <c r="HZ13" s="167"/>
      <c r="IA13" s="167"/>
      <c r="IB13" s="167"/>
      <c r="IC13" s="167"/>
      <c r="ID13" s="167"/>
      <c r="IE13" s="167"/>
      <c r="IF13" s="167"/>
      <c r="IG13" s="167"/>
      <c r="IH13" s="167"/>
      <c r="II13" s="167"/>
      <c r="IJ13" s="167"/>
      <c r="IK13" s="167"/>
      <c r="IL13" s="167"/>
      <c r="IM13" s="167"/>
      <c r="IN13" s="167"/>
      <c r="IO13" s="167"/>
      <c r="IP13" s="167"/>
      <c r="IQ13" s="167"/>
      <c r="IR13" s="167"/>
      <c r="IS13" s="167"/>
      <c r="IT13" s="167"/>
      <c r="IU13" s="167"/>
      <c r="IV13" s="167"/>
      <c r="IW13" s="167"/>
      <c r="IX13" s="167"/>
      <c r="IY13" s="167"/>
      <c r="IZ13" s="167"/>
      <c r="JA13" s="167"/>
      <c r="JB13" s="167"/>
      <c r="JC13" s="167"/>
      <c r="JD13" s="167"/>
      <c r="JE13" s="167"/>
      <c r="JF13" s="167"/>
      <c r="JG13" s="167"/>
      <c r="JH13" s="167"/>
      <c r="JI13" s="167"/>
      <c r="JJ13" s="167"/>
      <c r="JK13" s="167"/>
      <c r="JL13" s="167"/>
      <c r="JM13" s="167"/>
      <c r="JN13" s="167"/>
      <c r="JO13" s="167"/>
      <c r="JP13" s="167"/>
      <c r="JQ13" s="167"/>
      <c r="JR13" s="167"/>
      <c r="JS13" s="167"/>
      <c r="JT13" s="167"/>
      <c r="JU13" s="167"/>
      <c r="JV13" s="167"/>
      <c r="JW13" s="167"/>
      <c r="JX13" s="167"/>
      <c r="JY13" s="167"/>
      <c r="JZ13" s="167"/>
      <c r="KA13" s="167"/>
      <c r="KB13" s="167"/>
      <c r="KC13" s="167"/>
      <c r="KD13" s="167"/>
      <c r="KE13" s="167"/>
      <c r="KF13" s="167"/>
      <c r="KG13" s="167"/>
      <c r="KH13" s="167"/>
      <c r="KI13" s="167"/>
      <c r="KJ13" s="167"/>
      <c r="KK13" s="167"/>
      <c r="KL13" s="167"/>
      <c r="KM13" s="167"/>
      <c r="KN13" s="167"/>
      <c r="KO13" s="167"/>
      <c r="KP13" s="167"/>
      <c r="KQ13" s="167"/>
      <c r="KR13" s="167"/>
      <c r="KS13" s="167"/>
      <c r="KT13" s="167"/>
      <c r="KU13" s="167"/>
    </row>
    <row r="14" spans="1:307" s="164" customFormat="1" ht="20.399999999999999">
      <c r="B14" s="271"/>
      <c r="C14" s="167"/>
      <c r="D14" s="167"/>
      <c r="E14" s="167"/>
      <c r="F14" s="167"/>
      <c r="G14" s="167"/>
      <c r="H14" s="167"/>
      <c r="I14" s="167"/>
      <c r="J14" s="167"/>
      <c r="K14" s="167"/>
      <c r="L14" s="167"/>
      <c r="M14" s="167"/>
      <c r="N14" s="167"/>
      <c r="O14" s="167"/>
      <c r="P14" s="167"/>
      <c r="Q14" s="167"/>
      <c r="R14" s="167"/>
      <c r="S14" s="167"/>
      <c r="T14" s="167"/>
      <c r="U14" s="167"/>
      <c r="V14" s="167"/>
      <c r="W14" s="167"/>
      <c r="X14" s="194"/>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7"/>
      <c r="DA14" s="167"/>
      <c r="DB14" s="167"/>
      <c r="DC14" s="167"/>
      <c r="DD14" s="167"/>
      <c r="DE14" s="167"/>
      <c r="DF14" s="167"/>
      <c r="DG14" s="167"/>
      <c r="DH14" s="167"/>
      <c r="DI14" s="167"/>
      <c r="DJ14" s="167"/>
      <c r="DK14" s="167"/>
      <c r="DL14" s="167"/>
      <c r="DM14" s="167"/>
      <c r="DN14" s="167"/>
      <c r="DO14" s="167"/>
      <c r="DP14" s="167"/>
      <c r="DQ14" s="167"/>
      <c r="DR14" s="167"/>
      <c r="DS14" s="167"/>
      <c r="DT14" s="167"/>
      <c r="DU14" s="167"/>
      <c r="DV14" s="167"/>
      <c r="DW14" s="167"/>
      <c r="DX14" s="167"/>
      <c r="DY14" s="167"/>
      <c r="DZ14" s="167"/>
      <c r="EA14" s="167"/>
      <c r="EB14" s="167"/>
      <c r="EC14" s="167"/>
      <c r="ED14" s="167"/>
      <c r="EE14" s="167"/>
      <c r="EF14" s="167"/>
      <c r="EG14" s="167"/>
      <c r="EH14" s="167"/>
      <c r="EI14" s="167"/>
      <c r="EJ14" s="167"/>
      <c r="EK14" s="167"/>
      <c r="EL14" s="167"/>
      <c r="EM14" s="167"/>
      <c r="EN14" s="167"/>
      <c r="EO14" s="167"/>
      <c r="EP14" s="167"/>
      <c r="EQ14" s="167"/>
      <c r="ER14" s="167"/>
      <c r="ES14" s="167"/>
      <c r="ET14" s="167"/>
      <c r="EU14" s="167"/>
      <c r="EV14" s="167"/>
      <c r="EW14" s="167"/>
      <c r="EX14" s="167"/>
      <c r="EY14" s="167"/>
      <c r="EZ14" s="167"/>
      <c r="FA14" s="167"/>
      <c r="FB14" s="167"/>
      <c r="FC14" s="167"/>
      <c r="FD14" s="167"/>
      <c r="FE14" s="167"/>
      <c r="FF14" s="167"/>
      <c r="FG14" s="167"/>
      <c r="FH14" s="167"/>
      <c r="FI14" s="167"/>
      <c r="FJ14" s="167"/>
      <c r="FK14" s="167"/>
      <c r="FL14" s="167"/>
      <c r="FM14" s="167"/>
      <c r="FN14" s="167"/>
      <c r="FO14" s="167"/>
      <c r="FP14" s="167"/>
      <c r="FQ14" s="167"/>
      <c r="FR14" s="167"/>
      <c r="FS14" s="167"/>
      <c r="FT14" s="167"/>
      <c r="FU14" s="167"/>
      <c r="FV14" s="167"/>
      <c r="FW14" s="167"/>
      <c r="FX14" s="167"/>
      <c r="FY14" s="167"/>
      <c r="FZ14" s="167"/>
      <c r="GA14" s="167"/>
      <c r="GB14" s="167"/>
      <c r="GC14" s="167"/>
      <c r="GD14" s="167"/>
      <c r="GE14" s="167"/>
      <c r="GF14" s="167"/>
      <c r="GG14" s="167"/>
      <c r="GH14" s="167"/>
      <c r="GI14" s="167"/>
      <c r="GJ14" s="167"/>
      <c r="GK14" s="167"/>
      <c r="GL14" s="167"/>
      <c r="GM14" s="167"/>
      <c r="GN14" s="167"/>
      <c r="GO14" s="167"/>
      <c r="GP14" s="167"/>
      <c r="GQ14" s="167"/>
      <c r="GR14" s="167"/>
      <c r="GS14" s="167"/>
      <c r="GT14" s="167"/>
      <c r="GU14" s="167"/>
      <c r="GV14" s="167"/>
      <c r="GW14" s="167"/>
      <c r="GX14" s="167"/>
      <c r="GY14" s="167"/>
      <c r="GZ14" s="167"/>
      <c r="HA14" s="167"/>
      <c r="HB14" s="167"/>
      <c r="HC14" s="167"/>
      <c r="HD14" s="167"/>
      <c r="HE14" s="167"/>
      <c r="HF14" s="167"/>
      <c r="HG14" s="167"/>
      <c r="HH14" s="167"/>
      <c r="HI14" s="167"/>
      <c r="HJ14" s="167"/>
      <c r="HK14" s="167"/>
      <c r="HL14" s="167"/>
      <c r="HM14" s="167"/>
      <c r="HN14" s="167"/>
      <c r="HO14" s="167"/>
      <c r="HP14" s="167"/>
      <c r="HQ14" s="167"/>
      <c r="HR14" s="167"/>
      <c r="HS14" s="167"/>
      <c r="HT14" s="167"/>
      <c r="HU14" s="167"/>
      <c r="HV14" s="167"/>
      <c r="HW14" s="167"/>
      <c r="HX14" s="167"/>
      <c r="HY14" s="167"/>
      <c r="HZ14" s="167"/>
      <c r="IA14" s="167"/>
      <c r="IB14" s="167"/>
      <c r="IC14" s="167"/>
      <c r="ID14" s="167"/>
      <c r="IE14" s="167"/>
      <c r="IF14" s="167"/>
      <c r="IG14" s="167"/>
      <c r="IH14" s="167"/>
      <c r="II14" s="167"/>
      <c r="IJ14" s="167"/>
      <c r="IK14" s="167"/>
      <c r="IL14" s="167"/>
      <c r="IM14" s="167"/>
      <c r="IN14" s="167"/>
      <c r="IO14" s="167"/>
      <c r="IP14" s="167"/>
      <c r="IQ14" s="167"/>
      <c r="IR14" s="167"/>
      <c r="IS14" s="167"/>
      <c r="IT14" s="167"/>
      <c r="IU14" s="167"/>
      <c r="IV14" s="167"/>
      <c r="IW14" s="167"/>
      <c r="IX14" s="167"/>
      <c r="IY14" s="167"/>
      <c r="IZ14" s="167"/>
      <c r="JA14" s="167"/>
      <c r="JB14" s="167"/>
      <c r="JC14" s="167"/>
      <c r="JD14" s="167"/>
      <c r="JE14" s="167"/>
      <c r="JF14" s="167"/>
      <c r="JG14" s="167"/>
      <c r="JH14" s="167"/>
      <c r="JI14" s="167"/>
      <c r="JJ14" s="167"/>
      <c r="JK14" s="167"/>
      <c r="JL14" s="167"/>
      <c r="JM14" s="167"/>
      <c r="JN14" s="167"/>
      <c r="JO14" s="167"/>
      <c r="JP14" s="167"/>
      <c r="JQ14" s="167"/>
      <c r="JR14" s="167"/>
      <c r="JS14" s="167"/>
      <c r="JT14" s="167"/>
      <c r="JU14" s="167"/>
      <c r="JV14" s="167"/>
      <c r="JW14" s="167"/>
      <c r="JX14" s="167"/>
      <c r="JY14" s="167"/>
      <c r="JZ14" s="167"/>
      <c r="KA14" s="167"/>
      <c r="KB14" s="167"/>
      <c r="KC14" s="167"/>
      <c r="KD14" s="167"/>
      <c r="KE14" s="167"/>
      <c r="KF14" s="167"/>
      <c r="KG14" s="167"/>
      <c r="KH14" s="167"/>
      <c r="KI14" s="167"/>
      <c r="KJ14" s="167"/>
      <c r="KK14" s="167"/>
      <c r="KL14" s="167"/>
      <c r="KM14" s="167"/>
      <c r="KN14" s="167"/>
      <c r="KO14" s="167"/>
      <c r="KP14" s="167"/>
      <c r="KQ14" s="167"/>
      <c r="KR14" s="167"/>
      <c r="KS14" s="167"/>
      <c r="KT14" s="167"/>
      <c r="KU14" s="167"/>
    </row>
    <row r="15" spans="1:307" s="164" customFormat="1" ht="20.399999999999999">
      <c r="B15" s="571" t="s">
        <v>74</v>
      </c>
      <c r="C15" s="571"/>
      <c r="D15" s="571"/>
      <c r="E15" s="571"/>
      <c r="F15" s="571"/>
      <c r="G15" s="167"/>
      <c r="H15" s="167"/>
      <c r="I15" s="167"/>
      <c r="J15" s="167"/>
      <c r="K15" s="167"/>
      <c r="L15" s="167"/>
      <c r="M15" s="167"/>
      <c r="N15" s="167"/>
      <c r="O15" s="167"/>
      <c r="P15" s="167"/>
      <c r="Q15" s="167"/>
      <c r="R15" s="167"/>
      <c r="S15" s="167"/>
      <c r="T15" s="167"/>
      <c r="U15" s="167"/>
      <c r="V15" s="167"/>
      <c r="W15" s="167"/>
      <c r="X15" s="194"/>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c r="EP15" s="167"/>
      <c r="EQ15" s="167"/>
      <c r="ER15" s="167"/>
      <c r="ES15" s="167"/>
      <c r="ET15" s="167"/>
      <c r="EU15" s="167"/>
      <c r="EV15" s="167"/>
      <c r="EW15" s="167"/>
      <c r="EX15" s="167"/>
      <c r="EY15" s="167"/>
      <c r="EZ15" s="167"/>
      <c r="FA15" s="167"/>
      <c r="FB15" s="167"/>
      <c r="FC15" s="167"/>
      <c r="FD15" s="167"/>
      <c r="FE15" s="167"/>
      <c r="FF15" s="167"/>
      <c r="FG15" s="167"/>
      <c r="FH15" s="167"/>
      <c r="FI15" s="167"/>
      <c r="FJ15" s="167"/>
      <c r="FK15" s="167"/>
      <c r="FL15" s="167"/>
      <c r="FM15" s="167"/>
      <c r="FN15" s="167"/>
      <c r="FO15" s="167"/>
      <c r="FP15" s="167"/>
      <c r="FQ15" s="167"/>
      <c r="FR15" s="167"/>
      <c r="FS15" s="167"/>
      <c r="FT15" s="167"/>
      <c r="FU15" s="167"/>
      <c r="FV15" s="167"/>
      <c r="FW15" s="167"/>
      <c r="FX15" s="167"/>
      <c r="FY15" s="167"/>
      <c r="FZ15" s="167"/>
      <c r="GA15" s="167"/>
      <c r="GB15" s="167"/>
      <c r="GC15" s="167"/>
      <c r="GD15" s="167"/>
      <c r="GE15" s="167"/>
      <c r="GF15" s="167"/>
      <c r="GG15" s="167"/>
      <c r="GH15" s="167"/>
      <c r="GI15" s="167"/>
      <c r="GJ15" s="167"/>
      <c r="GK15" s="167"/>
      <c r="GL15" s="167"/>
      <c r="GM15" s="167"/>
      <c r="GN15" s="167"/>
      <c r="GO15" s="167"/>
      <c r="GP15" s="167"/>
      <c r="GQ15" s="167"/>
      <c r="GR15" s="167"/>
      <c r="GS15" s="167"/>
      <c r="GT15" s="167"/>
      <c r="GU15" s="167"/>
      <c r="GV15" s="167"/>
      <c r="GW15" s="167"/>
      <c r="GX15" s="167"/>
      <c r="GY15" s="167"/>
      <c r="GZ15" s="167"/>
      <c r="HA15" s="167"/>
      <c r="HB15" s="167"/>
      <c r="HC15" s="167"/>
      <c r="HD15" s="167"/>
      <c r="HE15" s="167"/>
      <c r="HF15" s="167"/>
      <c r="HG15" s="167"/>
      <c r="HH15" s="167"/>
      <c r="HI15" s="167"/>
      <c r="HJ15" s="167"/>
      <c r="HK15" s="167"/>
      <c r="HL15" s="167"/>
      <c r="HM15" s="167"/>
      <c r="HN15" s="167"/>
      <c r="HO15" s="167"/>
      <c r="HP15" s="167"/>
      <c r="HQ15" s="167"/>
      <c r="HR15" s="167"/>
      <c r="HS15" s="167"/>
      <c r="HT15" s="167"/>
      <c r="HU15" s="167"/>
      <c r="HV15" s="167"/>
      <c r="HW15" s="167"/>
      <c r="HX15" s="167"/>
      <c r="HY15" s="167"/>
      <c r="HZ15" s="167"/>
      <c r="IA15" s="167"/>
      <c r="IB15" s="167"/>
      <c r="IC15" s="167"/>
      <c r="ID15" s="167"/>
      <c r="IE15" s="167"/>
      <c r="IF15" s="167"/>
      <c r="IG15" s="167"/>
      <c r="IH15" s="167"/>
      <c r="II15" s="167"/>
      <c r="IJ15" s="167"/>
      <c r="IK15" s="167"/>
      <c r="IL15" s="167"/>
      <c r="IM15" s="167"/>
      <c r="IN15" s="167"/>
      <c r="IO15" s="167"/>
      <c r="IP15" s="167"/>
      <c r="IQ15" s="167"/>
      <c r="IR15" s="167"/>
      <c r="IS15" s="167"/>
      <c r="IT15" s="167"/>
      <c r="IU15" s="167"/>
      <c r="IV15" s="167"/>
      <c r="IW15" s="167"/>
      <c r="IX15" s="167"/>
      <c r="IY15" s="167"/>
      <c r="IZ15" s="167"/>
      <c r="JA15" s="167"/>
      <c r="JB15" s="167"/>
      <c r="JC15" s="167"/>
      <c r="JD15" s="167"/>
      <c r="JE15" s="167"/>
      <c r="JF15" s="167"/>
      <c r="JG15" s="167"/>
      <c r="JH15" s="167"/>
      <c r="JI15" s="167"/>
      <c r="JJ15" s="167"/>
      <c r="JK15" s="167"/>
      <c r="JL15" s="167"/>
      <c r="JM15" s="167"/>
      <c r="JN15" s="167"/>
      <c r="JO15" s="167"/>
      <c r="JP15" s="167"/>
      <c r="JQ15" s="167"/>
      <c r="JR15" s="167"/>
      <c r="JS15" s="167"/>
      <c r="JT15" s="167"/>
      <c r="JU15" s="167"/>
      <c r="JV15" s="167"/>
      <c r="JW15" s="167"/>
      <c r="JX15" s="167"/>
      <c r="JY15" s="167"/>
      <c r="JZ15" s="167"/>
      <c r="KA15" s="167"/>
      <c r="KB15" s="167"/>
      <c r="KC15" s="167"/>
      <c r="KD15" s="167"/>
      <c r="KE15" s="167"/>
      <c r="KF15" s="167"/>
      <c r="KG15" s="167"/>
      <c r="KH15" s="167"/>
      <c r="KI15" s="167"/>
      <c r="KJ15" s="167"/>
      <c r="KK15" s="167"/>
      <c r="KL15" s="167"/>
      <c r="KM15" s="167"/>
      <c r="KN15" s="167"/>
      <c r="KO15" s="167"/>
      <c r="KP15" s="167"/>
      <c r="KQ15" s="167"/>
      <c r="KR15" s="167"/>
      <c r="KS15" s="167"/>
      <c r="KT15" s="167"/>
      <c r="KU15" s="167"/>
    </row>
    <row r="16" spans="1:307" s="164" customFormat="1" ht="51.6" customHeight="1">
      <c r="B16" s="556" t="s">
        <v>75</v>
      </c>
      <c r="C16" s="556"/>
      <c r="D16" s="556"/>
      <c r="E16" s="243"/>
      <c r="G16" s="167"/>
      <c r="H16" s="167"/>
      <c r="I16" s="167"/>
      <c r="J16" s="167"/>
      <c r="K16" s="167"/>
      <c r="L16" s="167"/>
      <c r="M16" s="167"/>
      <c r="N16" s="167"/>
      <c r="O16" s="167"/>
      <c r="P16" s="167"/>
      <c r="Q16" s="167"/>
      <c r="R16" s="167"/>
      <c r="S16" s="167"/>
      <c r="T16" s="167"/>
      <c r="U16" s="167"/>
      <c r="V16" s="167"/>
      <c r="W16" s="167"/>
      <c r="X16" s="194"/>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167"/>
      <c r="BW16" s="167"/>
      <c r="BX16" s="167"/>
      <c r="BY16" s="167"/>
      <c r="BZ16" s="167"/>
      <c r="CA16" s="167"/>
      <c r="CB16" s="167"/>
      <c r="CC16" s="167"/>
      <c r="CD16" s="167"/>
      <c r="CE16" s="167"/>
      <c r="CF16" s="167"/>
      <c r="CG16" s="167"/>
      <c r="CH16" s="167"/>
      <c r="CI16" s="167"/>
      <c r="CJ16" s="167"/>
      <c r="CK16" s="167"/>
      <c r="CL16" s="167"/>
      <c r="CM16" s="167"/>
      <c r="CN16" s="167"/>
      <c r="CO16" s="167"/>
      <c r="CP16" s="167"/>
      <c r="CQ16" s="167"/>
      <c r="CR16" s="167"/>
      <c r="CS16" s="167"/>
      <c r="CT16" s="167"/>
      <c r="CU16" s="167"/>
      <c r="CV16" s="167"/>
      <c r="CW16" s="167"/>
      <c r="CX16" s="167"/>
      <c r="CY16" s="167"/>
      <c r="CZ16" s="167"/>
      <c r="DA16" s="167"/>
      <c r="DB16" s="167"/>
      <c r="DC16" s="167"/>
      <c r="DD16" s="167"/>
      <c r="DE16" s="167"/>
      <c r="DF16" s="167"/>
      <c r="DG16" s="167"/>
      <c r="DH16" s="167"/>
      <c r="DI16" s="167"/>
      <c r="DJ16" s="167"/>
      <c r="DK16" s="167"/>
      <c r="DL16" s="167"/>
      <c r="DM16" s="167"/>
      <c r="DN16" s="167"/>
      <c r="DO16" s="167"/>
      <c r="DP16" s="167"/>
      <c r="DQ16" s="167"/>
      <c r="DR16" s="167"/>
      <c r="DS16" s="167"/>
      <c r="DT16" s="167"/>
      <c r="DU16" s="167"/>
      <c r="DV16" s="167"/>
      <c r="DW16" s="167"/>
      <c r="DX16" s="167"/>
      <c r="DY16" s="167"/>
      <c r="DZ16" s="167"/>
      <c r="EA16" s="167"/>
      <c r="EB16" s="167"/>
      <c r="EC16" s="167"/>
      <c r="ED16" s="167"/>
      <c r="EE16" s="167"/>
      <c r="EF16" s="167"/>
      <c r="EG16" s="167"/>
      <c r="EH16" s="167"/>
      <c r="EI16" s="167"/>
      <c r="EJ16" s="167"/>
      <c r="EK16" s="167"/>
      <c r="EL16" s="167"/>
      <c r="EM16" s="167"/>
      <c r="EN16" s="167"/>
      <c r="EO16" s="167"/>
      <c r="EP16" s="167"/>
      <c r="EQ16" s="167"/>
      <c r="ER16" s="167"/>
      <c r="ES16" s="167"/>
      <c r="ET16" s="167"/>
      <c r="EU16" s="167"/>
      <c r="EV16" s="167"/>
      <c r="EW16" s="167"/>
      <c r="EX16" s="167"/>
      <c r="EY16" s="167"/>
      <c r="EZ16" s="167"/>
      <c r="FA16" s="167"/>
      <c r="FB16" s="167"/>
      <c r="FC16" s="167"/>
      <c r="FD16" s="167"/>
      <c r="FE16" s="167"/>
      <c r="FF16" s="167"/>
      <c r="FG16" s="167"/>
      <c r="FH16" s="167"/>
      <c r="FI16" s="167"/>
      <c r="FJ16" s="167"/>
      <c r="FK16" s="167"/>
      <c r="FL16" s="167"/>
      <c r="FM16" s="167"/>
      <c r="FN16" s="167"/>
      <c r="FO16" s="167"/>
      <c r="FP16" s="167"/>
      <c r="FQ16" s="167"/>
      <c r="FR16" s="167"/>
      <c r="FS16" s="167"/>
      <c r="FT16" s="167"/>
      <c r="FU16" s="167"/>
      <c r="FV16" s="167"/>
      <c r="FW16" s="167"/>
      <c r="FX16" s="167"/>
      <c r="FY16" s="167"/>
      <c r="FZ16" s="167"/>
      <c r="GA16" s="167"/>
      <c r="GB16" s="167"/>
      <c r="GC16" s="167"/>
      <c r="GD16" s="167"/>
      <c r="GE16" s="167"/>
      <c r="GF16" s="167"/>
      <c r="GG16" s="167"/>
      <c r="GH16" s="167"/>
      <c r="GI16" s="167"/>
      <c r="GJ16" s="167"/>
      <c r="GK16" s="167"/>
      <c r="GL16" s="167"/>
      <c r="GM16" s="167"/>
      <c r="GN16" s="167"/>
      <c r="GO16" s="167"/>
      <c r="GP16" s="167"/>
      <c r="GQ16" s="167"/>
      <c r="GR16" s="167"/>
      <c r="GS16" s="167"/>
      <c r="GT16" s="167"/>
      <c r="GU16" s="167"/>
      <c r="GV16" s="167"/>
      <c r="GW16" s="167"/>
      <c r="GX16" s="167"/>
      <c r="GY16" s="167"/>
      <c r="GZ16" s="167"/>
      <c r="HA16" s="167"/>
      <c r="HB16" s="167"/>
      <c r="HC16" s="167"/>
      <c r="HD16" s="167"/>
      <c r="HE16" s="167"/>
      <c r="HF16" s="167"/>
      <c r="HG16" s="167"/>
      <c r="HH16" s="167"/>
      <c r="HI16" s="167"/>
      <c r="HJ16" s="167"/>
      <c r="HK16" s="167"/>
      <c r="HL16" s="167"/>
      <c r="HM16" s="167"/>
      <c r="HN16" s="167"/>
      <c r="HO16" s="167"/>
      <c r="HP16" s="167"/>
      <c r="HQ16" s="167"/>
      <c r="HR16" s="167"/>
      <c r="HS16" s="167"/>
      <c r="HT16" s="167"/>
      <c r="HU16" s="167"/>
      <c r="HV16" s="167"/>
      <c r="HW16" s="167"/>
      <c r="HX16" s="167"/>
      <c r="HY16" s="167"/>
      <c r="HZ16" s="167"/>
      <c r="IA16" s="167"/>
      <c r="IB16" s="167"/>
      <c r="IC16" s="167"/>
      <c r="ID16" s="167"/>
      <c r="IE16" s="167"/>
      <c r="IF16" s="167"/>
      <c r="IG16" s="167"/>
      <c r="IH16" s="167"/>
      <c r="II16" s="167"/>
      <c r="IJ16" s="167"/>
      <c r="IK16" s="167"/>
      <c r="IL16" s="167"/>
      <c r="IM16" s="167"/>
      <c r="IN16" s="167"/>
      <c r="IO16" s="167"/>
      <c r="IP16" s="167"/>
      <c r="IQ16" s="167"/>
      <c r="IR16" s="167"/>
      <c r="IS16" s="167"/>
      <c r="IT16" s="167"/>
      <c r="IU16" s="167"/>
      <c r="IV16" s="167"/>
      <c r="IW16" s="167"/>
      <c r="IX16" s="167"/>
      <c r="IY16" s="167"/>
      <c r="IZ16" s="167"/>
      <c r="JA16" s="167"/>
      <c r="JB16" s="167"/>
      <c r="JC16" s="167"/>
      <c r="JD16" s="167"/>
      <c r="JE16" s="167"/>
      <c r="JF16" s="167"/>
      <c r="JG16" s="167"/>
      <c r="JH16" s="167"/>
      <c r="JI16" s="167"/>
      <c r="JJ16" s="167"/>
      <c r="JK16" s="167"/>
      <c r="JL16" s="167"/>
      <c r="JM16" s="167"/>
      <c r="JN16" s="167"/>
      <c r="JO16" s="167"/>
      <c r="JP16" s="167"/>
      <c r="JQ16" s="167"/>
      <c r="JR16" s="167"/>
      <c r="JS16" s="167"/>
      <c r="JT16" s="167"/>
      <c r="JU16" s="167"/>
      <c r="JV16" s="167"/>
      <c r="JW16" s="167"/>
      <c r="JX16" s="167"/>
      <c r="JY16" s="167"/>
      <c r="JZ16" s="167"/>
      <c r="KA16" s="167"/>
      <c r="KB16" s="167"/>
      <c r="KC16" s="167"/>
      <c r="KD16" s="167"/>
      <c r="KE16" s="167"/>
      <c r="KF16" s="167"/>
      <c r="KG16" s="167"/>
      <c r="KH16" s="167"/>
      <c r="KI16" s="167"/>
      <c r="KJ16" s="167"/>
      <c r="KK16" s="167"/>
      <c r="KL16" s="167"/>
      <c r="KM16" s="167"/>
      <c r="KN16" s="167"/>
      <c r="KO16" s="167"/>
      <c r="KP16" s="167"/>
      <c r="KQ16" s="167"/>
      <c r="KR16" s="167"/>
      <c r="KS16" s="167"/>
      <c r="KT16" s="167"/>
      <c r="KU16" s="167"/>
    </row>
    <row r="17" spans="1:307" s="164" customFormat="1" ht="20.399999999999999">
      <c r="B17" s="571" t="s">
        <v>76</v>
      </c>
      <c r="C17" s="571"/>
      <c r="D17" s="571"/>
      <c r="E17" s="571"/>
      <c r="F17" s="571"/>
      <c r="G17" s="167"/>
      <c r="H17" s="167"/>
      <c r="I17" s="167"/>
      <c r="J17" s="167"/>
      <c r="K17" s="167"/>
      <c r="L17" s="167"/>
      <c r="M17" s="167"/>
      <c r="N17" s="167"/>
      <c r="O17" s="167"/>
      <c r="P17" s="167"/>
      <c r="Q17" s="167"/>
      <c r="R17" s="167"/>
      <c r="S17" s="167"/>
      <c r="T17" s="167"/>
      <c r="U17" s="167"/>
      <c r="V17" s="167"/>
      <c r="W17" s="167"/>
      <c r="X17" s="194"/>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c r="BL17" s="167"/>
      <c r="BM17" s="167"/>
      <c r="BN17" s="167"/>
      <c r="BO17" s="167"/>
      <c r="BP17" s="167"/>
      <c r="BQ17" s="167"/>
      <c r="BR17" s="167"/>
      <c r="BS17" s="167"/>
      <c r="BT17" s="167"/>
      <c r="BU17" s="167"/>
      <c r="BV17" s="167"/>
      <c r="BW17" s="167"/>
      <c r="BX17" s="167"/>
      <c r="BY17" s="167"/>
      <c r="BZ17" s="167"/>
      <c r="CA17" s="167"/>
      <c r="CB17" s="167"/>
      <c r="CC17" s="167"/>
      <c r="CD17" s="167"/>
      <c r="CE17" s="167"/>
      <c r="CF17" s="167"/>
      <c r="CG17" s="167"/>
      <c r="CH17" s="167"/>
      <c r="CI17" s="167"/>
      <c r="CJ17" s="167"/>
      <c r="CK17" s="167"/>
      <c r="CL17" s="167"/>
      <c r="CM17" s="167"/>
      <c r="CN17" s="167"/>
      <c r="CO17" s="167"/>
      <c r="CP17" s="167"/>
      <c r="CQ17" s="167"/>
      <c r="CR17" s="167"/>
      <c r="CS17" s="167"/>
      <c r="CT17" s="167"/>
      <c r="CU17" s="167"/>
      <c r="CV17" s="167"/>
      <c r="CW17" s="167"/>
      <c r="CX17" s="167"/>
      <c r="CY17" s="167"/>
      <c r="CZ17" s="167"/>
      <c r="DA17" s="167"/>
      <c r="DB17" s="167"/>
      <c r="DC17" s="167"/>
      <c r="DD17" s="167"/>
      <c r="DE17" s="167"/>
      <c r="DF17" s="167"/>
      <c r="DG17" s="167"/>
      <c r="DH17" s="167"/>
      <c r="DI17" s="167"/>
      <c r="DJ17" s="167"/>
      <c r="DK17" s="167"/>
      <c r="DL17" s="167"/>
      <c r="DM17" s="167"/>
      <c r="DN17" s="167"/>
      <c r="DO17" s="167"/>
      <c r="DP17" s="167"/>
      <c r="DQ17" s="167"/>
      <c r="DR17" s="167"/>
      <c r="DS17" s="167"/>
      <c r="DT17" s="167"/>
      <c r="DU17" s="167"/>
      <c r="DV17" s="167"/>
      <c r="DW17" s="167"/>
      <c r="DX17" s="167"/>
      <c r="DY17" s="167"/>
      <c r="DZ17" s="167"/>
      <c r="EA17" s="167"/>
      <c r="EB17" s="167"/>
      <c r="EC17" s="167"/>
      <c r="ED17" s="167"/>
      <c r="EE17" s="167"/>
      <c r="EF17" s="167"/>
      <c r="EG17" s="167"/>
      <c r="EH17" s="167"/>
      <c r="EI17" s="167"/>
      <c r="EJ17" s="167"/>
      <c r="EK17" s="167"/>
      <c r="EL17" s="167"/>
      <c r="EM17" s="167"/>
      <c r="EN17" s="167"/>
      <c r="EO17" s="167"/>
      <c r="EP17" s="167"/>
      <c r="EQ17" s="167"/>
      <c r="ER17" s="167"/>
      <c r="ES17" s="167"/>
      <c r="ET17" s="167"/>
      <c r="EU17" s="167"/>
      <c r="EV17" s="167"/>
      <c r="EW17" s="167"/>
      <c r="EX17" s="167"/>
      <c r="EY17" s="167"/>
      <c r="EZ17" s="167"/>
      <c r="FA17" s="167"/>
      <c r="FB17" s="167"/>
      <c r="FC17" s="167"/>
      <c r="FD17" s="167"/>
      <c r="FE17" s="167"/>
      <c r="FF17" s="167"/>
      <c r="FG17" s="167"/>
      <c r="FH17" s="167"/>
      <c r="FI17" s="167"/>
      <c r="FJ17" s="167"/>
      <c r="FK17" s="167"/>
      <c r="FL17" s="167"/>
      <c r="FM17" s="167"/>
      <c r="FN17" s="167"/>
      <c r="FO17" s="167"/>
      <c r="FP17" s="167"/>
      <c r="FQ17" s="167"/>
      <c r="FR17" s="167"/>
      <c r="FS17" s="167"/>
      <c r="FT17" s="167"/>
      <c r="FU17" s="167"/>
      <c r="FV17" s="167"/>
      <c r="FW17" s="167"/>
      <c r="FX17" s="167"/>
      <c r="FY17" s="167"/>
      <c r="FZ17" s="167"/>
      <c r="GA17" s="167"/>
      <c r="GB17" s="167"/>
      <c r="GC17" s="167"/>
      <c r="GD17" s="167"/>
      <c r="GE17" s="167"/>
      <c r="GF17" s="167"/>
      <c r="GG17" s="167"/>
      <c r="GH17" s="167"/>
      <c r="GI17" s="167"/>
      <c r="GJ17" s="167"/>
      <c r="GK17" s="167"/>
      <c r="GL17" s="167"/>
      <c r="GM17" s="167"/>
      <c r="GN17" s="167"/>
      <c r="GO17" s="167"/>
      <c r="GP17" s="167"/>
      <c r="GQ17" s="167"/>
      <c r="GR17" s="167"/>
      <c r="GS17" s="167"/>
      <c r="GT17" s="167"/>
      <c r="GU17" s="167"/>
      <c r="GV17" s="167"/>
      <c r="GW17" s="167"/>
      <c r="GX17" s="167"/>
      <c r="GY17" s="167"/>
      <c r="GZ17" s="167"/>
      <c r="HA17" s="167"/>
      <c r="HB17" s="167"/>
      <c r="HC17" s="167"/>
      <c r="HD17" s="167"/>
      <c r="HE17" s="167"/>
      <c r="HF17" s="167"/>
      <c r="HG17" s="167"/>
      <c r="HH17" s="167"/>
      <c r="HI17" s="167"/>
      <c r="HJ17" s="167"/>
      <c r="HK17" s="167"/>
      <c r="HL17" s="167"/>
      <c r="HM17" s="167"/>
      <c r="HN17" s="167"/>
      <c r="HO17" s="167"/>
      <c r="HP17" s="167"/>
      <c r="HQ17" s="167"/>
      <c r="HR17" s="167"/>
      <c r="HS17" s="167"/>
      <c r="HT17" s="167"/>
      <c r="HU17" s="167"/>
      <c r="HV17" s="167"/>
      <c r="HW17" s="167"/>
      <c r="HX17" s="167"/>
      <c r="HY17" s="167"/>
      <c r="HZ17" s="167"/>
      <c r="IA17" s="167"/>
      <c r="IB17" s="167"/>
      <c r="IC17" s="167"/>
      <c r="ID17" s="167"/>
      <c r="IE17" s="167"/>
      <c r="IF17" s="167"/>
      <c r="IG17" s="167"/>
      <c r="IH17" s="167"/>
      <c r="II17" s="167"/>
      <c r="IJ17" s="167"/>
      <c r="IK17" s="167"/>
      <c r="IL17" s="167"/>
      <c r="IM17" s="167"/>
      <c r="IN17" s="167"/>
      <c r="IO17" s="167"/>
      <c r="IP17" s="167"/>
      <c r="IQ17" s="167"/>
      <c r="IR17" s="167"/>
      <c r="IS17" s="167"/>
      <c r="IT17" s="167"/>
      <c r="IU17" s="167"/>
      <c r="IV17" s="167"/>
      <c r="IW17" s="167"/>
      <c r="IX17" s="167"/>
      <c r="IY17" s="167"/>
      <c r="IZ17" s="167"/>
      <c r="JA17" s="167"/>
      <c r="JB17" s="167"/>
      <c r="JC17" s="167"/>
      <c r="JD17" s="167"/>
      <c r="JE17" s="167"/>
      <c r="JF17" s="167"/>
      <c r="JG17" s="167"/>
      <c r="JH17" s="167"/>
      <c r="JI17" s="167"/>
      <c r="JJ17" s="167"/>
      <c r="JK17" s="167"/>
      <c r="JL17" s="167"/>
      <c r="JM17" s="167"/>
      <c r="JN17" s="167"/>
      <c r="JO17" s="167"/>
      <c r="JP17" s="167"/>
      <c r="JQ17" s="167"/>
      <c r="JR17" s="167"/>
      <c r="JS17" s="167"/>
      <c r="JT17" s="167"/>
      <c r="JU17" s="167"/>
      <c r="JV17" s="167"/>
      <c r="JW17" s="167"/>
      <c r="JX17" s="167"/>
      <c r="JY17" s="167"/>
      <c r="JZ17" s="167"/>
      <c r="KA17" s="167"/>
      <c r="KB17" s="167"/>
      <c r="KC17" s="167"/>
      <c r="KD17" s="167"/>
      <c r="KE17" s="167"/>
      <c r="KF17" s="167"/>
      <c r="KG17" s="167"/>
      <c r="KH17" s="167"/>
      <c r="KI17" s="167"/>
      <c r="KJ17" s="167"/>
      <c r="KK17" s="167"/>
      <c r="KL17" s="167"/>
      <c r="KM17" s="167"/>
      <c r="KN17" s="167"/>
      <c r="KO17" s="167"/>
      <c r="KP17" s="167"/>
      <c r="KQ17" s="167"/>
      <c r="KR17" s="167"/>
      <c r="KS17" s="167"/>
      <c r="KT17" s="167"/>
      <c r="KU17" s="167"/>
    </row>
    <row r="18" spans="1:307" s="164" customFormat="1" ht="36.6" customHeight="1">
      <c r="B18" s="572" t="s">
        <v>77</v>
      </c>
      <c r="C18" s="571"/>
      <c r="D18" s="571"/>
      <c r="E18" s="571"/>
      <c r="F18" s="571"/>
      <c r="G18" s="167"/>
      <c r="H18" s="167"/>
      <c r="I18" s="167"/>
      <c r="J18" s="167"/>
      <c r="K18" s="167"/>
      <c r="L18" s="167"/>
      <c r="M18" s="167"/>
      <c r="N18" s="167"/>
      <c r="O18" s="167"/>
      <c r="P18" s="167"/>
      <c r="Q18" s="167"/>
      <c r="R18" s="167"/>
      <c r="S18" s="167"/>
      <c r="T18" s="167"/>
      <c r="U18" s="167"/>
      <c r="V18" s="167"/>
      <c r="W18" s="167"/>
      <c r="X18" s="194"/>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7"/>
      <c r="BH18" s="167"/>
      <c r="BI18" s="167"/>
      <c r="BJ18" s="167"/>
      <c r="BK18" s="167"/>
      <c r="BL18" s="167"/>
      <c r="BM18" s="167"/>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c r="DB18" s="167"/>
      <c r="DC18" s="167"/>
      <c r="DD18" s="167"/>
      <c r="DE18" s="167"/>
      <c r="DF18" s="167"/>
      <c r="DG18" s="167"/>
      <c r="DH18" s="167"/>
      <c r="DI18" s="167"/>
      <c r="DJ18" s="167"/>
      <c r="DK18" s="167"/>
      <c r="DL18" s="167"/>
      <c r="DM18" s="167"/>
      <c r="DN18" s="167"/>
      <c r="DO18" s="167"/>
      <c r="DP18" s="167"/>
      <c r="DQ18" s="167"/>
      <c r="DR18" s="167"/>
      <c r="DS18" s="167"/>
      <c r="DT18" s="167"/>
      <c r="DU18" s="167"/>
      <c r="DV18" s="167"/>
      <c r="DW18" s="167"/>
      <c r="DX18" s="167"/>
      <c r="DY18" s="167"/>
      <c r="DZ18" s="167"/>
      <c r="EA18" s="167"/>
      <c r="EB18" s="167"/>
      <c r="EC18" s="167"/>
      <c r="ED18" s="167"/>
      <c r="EE18" s="167"/>
      <c r="EF18" s="167"/>
      <c r="EG18" s="167"/>
      <c r="EH18" s="167"/>
      <c r="EI18" s="167"/>
      <c r="EJ18" s="167"/>
      <c r="EK18" s="167"/>
      <c r="EL18" s="167"/>
      <c r="EM18" s="167"/>
      <c r="EN18" s="167"/>
      <c r="EO18" s="167"/>
      <c r="EP18" s="167"/>
      <c r="EQ18" s="167"/>
      <c r="ER18" s="167"/>
      <c r="ES18" s="167"/>
      <c r="ET18" s="167"/>
      <c r="EU18" s="167"/>
      <c r="EV18" s="167"/>
      <c r="EW18" s="167"/>
      <c r="EX18" s="167"/>
      <c r="EY18" s="167"/>
      <c r="EZ18" s="167"/>
      <c r="FA18" s="167"/>
      <c r="FB18" s="167"/>
      <c r="FC18" s="167"/>
      <c r="FD18" s="167"/>
      <c r="FE18" s="167"/>
      <c r="FF18" s="167"/>
      <c r="FG18" s="167"/>
      <c r="FH18" s="167"/>
      <c r="FI18" s="167"/>
      <c r="FJ18" s="167"/>
      <c r="FK18" s="167"/>
      <c r="FL18" s="167"/>
      <c r="FM18" s="167"/>
      <c r="FN18" s="167"/>
      <c r="FO18" s="167"/>
      <c r="FP18" s="167"/>
      <c r="FQ18" s="167"/>
      <c r="FR18" s="167"/>
      <c r="FS18" s="167"/>
      <c r="FT18" s="167"/>
      <c r="FU18" s="167"/>
      <c r="FV18" s="167"/>
      <c r="FW18" s="167"/>
      <c r="FX18" s="167"/>
      <c r="FY18" s="167"/>
      <c r="FZ18" s="167"/>
      <c r="GA18" s="167"/>
      <c r="GB18" s="167"/>
      <c r="GC18" s="167"/>
      <c r="GD18" s="167"/>
      <c r="GE18" s="167"/>
      <c r="GF18" s="167"/>
      <c r="GG18" s="167"/>
      <c r="GH18" s="167"/>
      <c r="GI18" s="167"/>
      <c r="GJ18" s="167"/>
      <c r="GK18" s="167"/>
      <c r="GL18" s="167"/>
      <c r="GM18" s="167"/>
      <c r="GN18" s="167"/>
      <c r="GO18" s="167"/>
      <c r="GP18" s="167"/>
      <c r="GQ18" s="167"/>
      <c r="GR18" s="167"/>
      <c r="GS18" s="167"/>
      <c r="GT18" s="167"/>
      <c r="GU18" s="167"/>
      <c r="GV18" s="167"/>
      <c r="GW18" s="167"/>
      <c r="GX18" s="167"/>
      <c r="GY18" s="167"/>
      <c r="GZ18" s="167"/>
      <c r="HA18" s="167"/>
      <c r="HB18" s="167"/>
      <c r="HC18" s="167"/>
      <c r="HD18" s="167"/>
      <c r="HE18" s="167"/>
      <c r="HF18" s="167"/>
      <c r="HG18" s="167"/>
      <c r="HH18" s="167"/>
      <c r="HI18" s="167"/>
      <c r="HJ18" s="167"/>
      <c r="HK18" s="167"/>
      <c r="HL18" s="167"/>
      <c r="HM18" s="167"/>
      <c r="HN18" s="167"/>
      <c r="HO18" s="167"/>
      <c r="HP18" s="167"/>
      <c r="HQ18" s="167"/>
      <c r="HR18" s="167"/>
      <c r="HS18" s="167"/>
      <c r="HT18" s="167"/>
      <c r="HU18" s="167"/>
      <c r="HV18" s="167"/>
      <c r="HW18" s="167"/>
      <c r="HX18" s="167"/>
      <c r="HY18" s="167"/>
      <c r="HZ18" s="167"/>
      <c r="IA18" s="167"/>
      <c r="IB18" s="167"/>
      <c r="IC18" s="167"/>
      <c r="ID18" s="167"/>
      <c r="IE18" s="167"/>
      <c r="IF18" s="167"/>
      <c r="IG18" s="167"/>
      <c r="IH18" s="167"/>
      <c r="II18" s="167"/>
      <c r="IJ18" s="167"/>
      <c r="IK18" s="167"/>
      <c r="IL18" s="167"/>
      <c r="IM18" s="167"/>
      <c r="IN18" s="167"/>
      <c r="IO18" s="167"/>
      <c r="IP18" s="167"/>
      <c r="IQ18" s="167"/>
      <c r="IR18" s="167"/>
      <c r="IS18" s="167"/>
      <c r="IT18" s="167"/>
      <c r="IU18" s="167"/>
      <c r="IV18" s="167"/>
      <c r="IW18" s="167"/>
      <c r="IX18" s="167"/>
      <c r="IY18" s="167"/>
      <c r="IZ18" s="167"/>
      <c r="JA18" s="167"/>
      <c r="JB18" s="167"/>
      <c r="JC18" s="167"/>
      <c r="JD18" s="167"/>
      <c r="JE18" s="167"/>
      <c r="JF18" s="167"/>
      <c r="JG18" s="167"/>
      <c r="JH18" s="167"/>
      <c r="JI18" s="167"/>
      <c r="JJ18" s="167"/>
      <c r="JK18" s="167"/>
      <c r="JL18" s="167"/>
      <c r="JM18" s="167"/>
      <c r="JN18" s="167"/>
      <c r="JO18" s="167"/>
      <c r="JP18" s="167"/>
      <c r="JQ18" s="167"/>
      <c r="JR18" s="167"/>
      <c r="JS18" s="167"/>
      <c r="JT18" s="167"/>
      <c r="JU18" s="167"/>
      <c r="JV18" s="167"/>
      <c r="JW18" s="167"/>
      <c r="JX18" s="167"/>
      <c r="JY18" s="167"/>
      <c r="JZ18" s="167"/>
      <c r="KA18" s="167"/>
      <c r="KB18" s="167"/>
      <c r="KC18" s="167"/>
      <c r="KD18" s="167"/>
      <c r="KE18" s="167"/>
      <c r="KF18" s="167"/>
      <c r="KG18" s="167"/>
      <c r="KH18" s="167"/>
      <c r="KI18" s="167"/>
      <c r="KJ18" s="167"/>
      <c r="KK18" s="167"/>
      <c r="KL18" s="167"/>
      <c r="KM18" s="167"/>
      <c r="KN18" s="167"/>
      <c r="KO18" s="167"/>
      <c r="KP18" s="167"/>
      <c r="KQ18" s="167"/>
      <c r="KR18" s="167"/>
      <c r="KS18" s="167"/>
      <c r="KT18" s="167"/>
      <c r="KU18" s="167"/>
    </row>
    <row r="19" spans="1:307" s="164" customFormat="1" ht="20.399999999999999">
      <c r="G19" s="167"/>
      <c r="H19" s="167"/>
      <c r="I19" s="167"/>
      <c r="J19" s="167"/>
      <c r="K19" s="167"/>
      <c r="L19" s="167"/>
      <c r="M19" s="167"/>
      <c r="N19" s="167"/>
      <c r="O19" s="167"/>
      <c r="P19" s="167"/>
      <c r="Q19" s="167"/>
      <c r="R19" s="167"/>
      <c r="S19" s="167"/>
      <c r="T19" s="167"/>
      <c r="U19" s="167"/>
      <c r="V19" s="167"/>
      <c r="W19" s="167"/>
      <c r="X19" s="194"/>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c r="EP19" s="167"/>
      <c r="EQ19" s="167"/>
      <c r="ER19" s="167"/>
      <c r="ES19" s="167"/>
      <c r="ET19" s="167"/>
      <c r="EU19" s="167"/>
      <c r="EV19" s="167"/>
      <c r="EW19" s="167"/>
      <c r="EX19" s="167"/>
      <c r="EY19" s="167"/>
      <c r="EZ19" s="167"/>
      <c r="FA19" s="167"/>
      <c r="FB19" s="167"/>
      <c r="FC19" s="167"/>
      <c r="FD19" s="167"/>
      <c r="FE19" s="167"/>
      <c r="FF19" s="167"/>
      <c r="FG19" s="167"/>
      <c r="FH19" s="167"/>
      <c r="FI19" s="167"/>
      <c r="FJ19" s="167"/>
      <c r="FK19" s="167"/>
      <c r="FL19" s="167"/>
      <c r="FM19" s="167"/>
      <c r="FN19" s="167"/>
      <c r="FO19" s="167"/>
      <c r="FP19" s="167"/>
      <c r="FQ19" s="167"/>
      <c r="FR19" s="167"/>
      <c r="FS19" s="167"/>
      <c r="FT19" s="167"/>
      <c r="FU19" s="167"/>
      <c r="FV19" s="167"/>
      <c r="FW19" s="167"/>
      <c r="FX19" s="167"/>
      <c r="FY19" s="167"/>
      <c r="FZ19" s="167"/>
      <c r="GA19" s="167"/>
      <c r="GB19" s="167"/>
      <c r="GC19" s="167"/>
      <c r="GD19" s="167"/>
      <c r="GE19" s="167"/>
      <c r="GF19" s="167"/>
      <c r="GG19" s="167"/>
      <c r="GH19" s="167"/>
      <c r="GI19" s="167"/>
      <c r="GJ19" s="167"/>
      <c r="GK19" s="167"/>
      <c r="GL19" s="167"/>
      <c r="GM19" s="167"/>
      <c r="GN19" s="167"/>
      <c r="GO19" s="167"/>
      <c r="GP19" s="167"/>
      <c r="GQ19" s="167"/>
      <c r="GR19" s="167"/>
      <c r="GS19" s="167"/>
      <c r="GT19" s="167"/>
      <c r="GU19" s="167"/>
      <c r="GV19" s="167"/>
      <c r="GW19" s="167"/>
      <c r="GX19" s="167"/>
      <c r="GY19" s="167"/>
      <c r="GZ19" s="167"/>
      <c r="HA19" s="167"/>
      <c r="HB19" s="167"/>
      <c r="HC19" s="167"/>
      <c r="HD19" s="167"/>
      <c r="HE19" s="167"/>
      <c r="HF19" s="167"/>
      <c r="HG19" s="167"/>
      <c r="HH19" s="167"/>
      <c r="HI19" s="167"/>
      <c r="HJ19" s="167"/>
      <c r="HK19" s="167"/>
      <c r="HL19" s="167"/>
      <c r="HM19" s="167"/>
      <c r="HN19" s="167"/>
      <c r="HO19" s="167"/>
      <c r="HP19" s="167"/>
      <c r="HQ19" s="167"/>
      <c r="HR19" s="167"/>
      <c r="HS19" s="167"/>
      <c r="HT19" s="167"/>
      <c r="HU19" s="167"/>
      <c r="HV19" s="167"/>
      <c r="HW19" s="167"/>
      <c r="HX19" s="167"/>
      <c r="HY19" s="167"/>
      <c r="HZ19" s="167"/>
      <c r="IA19" s="167"/>
      <c r="IB19" s="167"/>
      <c r="IC19" s="167"/>
      <c r="ID19" s="167"/>
      <c r="IE19" s="167"/>
      <c r="IF19" s="167"/>
      <c r="IG19" s="167"/>
      <c r="IH19" s="167"/>
      <c r="II19" s="167"/>
      <c r="IJ19" s="167"/>
      <c r="IK19" s="167"/>
      <c r="IL19" s="167"/>
      <c r="IM19" s="167"/>
      <c r="IN19" s="167"/>
      <c r="IO19" s="167"/>
      <c r="IP19" s="167"/>
      <c r="IQ19" s="167"/>
      <c r="IR19" s="167"/>
      <c r="IS19" s="167"/>
      <c r="IT19" s="167"/>
      <c r="IU19" s="167"/>
      <c r="IV19" s="167"/>
      <c r="IW19" s="167"/>
      <c r="IX19" s="167"/>
      <c r="IY19" s="167"/>
      <c r="IZ19" s="167"/>
      <c r="JA19" s="167"/>
      <c r="JB19" s="167"/>
      <c r="JC19" s="167"/>
      <c r="JD19" s="167"/>
      <c r="JE19" s="167"/>
      <c r="JF19" s="167"/>
      <c r="JG19" s="167"/>
      <c r="JH19" s="167"/>
      <c r="JI19" s="167"/>
      <c r="JJ19" s="167"/>
      <c r="JK19" s="167"/>
      <c r="JL19" s="167"/>
      <c r="JM19" s="167"/>
      <c r="JN19" s="167"/>
      <c r="JO19" s="167"/>
      <c r="JP19" s="167"/>
      <c r="JQ19" s="167"/>
      <c r="JR19" s="167"/>
      <c r="JS19" s="167"/>
      <c r="JT19" s="167"/>
      <c r="JU19" s="167"/>
      <c r="JV19" s="167"/>
      <c r="JW19" s="167"/>
      <c r="JX19" s="167"/>
      <c r="JY19" s="167"/>
      <c r="JZ19" s="167"/>
      <c r="KA19" s="167"/>
      <c r="KB19" s="167"/>
      <c r="KC19" s="167"/>
      <c r="KD19" s="167"/>
      <c r="KE19" s="167"/>
      <c r="KF19" s="167"/>
      <c r="KG19" s="167"/>
      <c r="KH19" s="167"/>
      <c r="KI19" s="167"/>
      <c r="KJ19" s="167"/>
      <c r="KK19" s="167"/>
      <c r="KL19" s="167"/>
      <c r="KM19" s="167"/>
      <c r="KN19" s="167"/>
      <c r="KO19" s="167"/>
      <c r="KP19" s="167"/>
      <c r="KQ19" s="167"/>
      <c r="KR19" s="167"/>
      <c r="KS19" s="167"/>
      <c r="KT19" s="167"/>
      <c r="KU19" s="167"/>
    </row>
    <row r="20" spans="1:307" s="164" customFormat="1" ht="84">
      <c r="A20" s="272" t="s">
        <v>78</v>
      </c>
      <c r="B20" s="433" t="s">
        <v>653</v>
      </c>
      <c r="C20" s="488" t="s">
        <v>79</v>
      </c>
      <c r="D20" s="466" t="s">
        <v>80</v>
      </c>
      <c r="E20" s="167"/>
      <c r="F20" s="167"/>
      <c r="G20" s="167"/>
      <c r="H20" s="167"/>
      <c r="I20" s="167"/>
      <c r="J20" s="167"/>
      <c r="K20" s="167"/>
      <c r="L20" s="167"/>
      <c r="M20" s="167"/>
      <c r="N20" s="167"/>
      <c r="O20" s="167"/>
      <c r="P20" s="167"/>
      <c r="Q20" s="167"/>
      <c r="R20" s="167"/>
      <c r="S20" s="167"/>
      <c r="T20" s="167"/>
      <c r="U20" s="167"/>
      <c r="V20" s="167"/>
      <c r="W20" s="167"/>
      <c r="X20" s="194"/>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c r="FM20" s="167"/>
      <c r="FN20" s="167"/>
      <c r="FO20" s="167"/>
      <c r="FP20" s="167"/>
      <c r="FQ20" s="167"/>
      <c r="FR20" s="167"/>
      <c r="FS20" s="167"/>
      <c r="FT20" s="167"/>
      <c r="FU20" s="167"/>
      <c r="FV20" s="167"/>
      <c r="FW20" s="167"/>
      <c r="FX20" s="167"/>
      <c r="FY20" s="167"/>
      <c r="FZ20" s="167"/>
      <c r="GA20" s="167"/>
      <c r="GB20" s="167"/>
      <c r="GC20" s="167"/>
      <c r="GD20" s="167"/>
      <c r="GE20" s="167"/>
      <c r="GF20" s="167"/>
      <c r="GG20" s="167"/>
      <c r="GH20" s="167"/>
      <c r="GI20" s="167"/>
      <c r="GJ20" s="167"/>
      <c r="GK20" s="167"/>
      <c r="GL20" s="167"/>
      <c r="GM20" s="167"/>
      <c r="GN20" s="167"/>
      <c r="GO20" s="167"/>
      <c r="GP20" s="167"/>
      <c r="GQ20" s="167"/>
      <c r="GR20" s="167"/>
      <c r="GS20" s="167"/>
      <c r="GT20" s="167"/>
      <c r="GU20" s="167"/>
      <c r="GV20" s="167"/>
      <c r="GW20" s="167"/>
      <c r="GX20" s="167"/>
      <c r="GY20" s="167"/>
      <c r="GZ20" s="167"/>
      <c r="HA20" s="167"/>
      <c r="HB20" s="167"/>
      <c r="HC20" s="167"/>
      <c r="HD20" s="167"/>
      <c r="HE20" s="167"/>
      <c r="HF20" s="167"/>
      <c r="HG20" s="167"/>
      <c r="HH20" s="167"/>
      <c r="HI20" s="167"/>
      <c r="HJ20" s="167"/>
      <c r="HK20" s="167"/>
      <c r="HL20" s="167"/>
      <c r="HM20" s="167"/>
      <c r="HN20" s="167"/>
      <c r="HO20" s="167"/>
      <c r="HP20" s="167"/>
      <c r="HQ20" s="167"/>
      <c r="HR20" s="167"/>
      <c r="HS20" s="167"/>
      <c r="HT20" s="167"/>
      <c r="HU20" s="167"/>
      <c r="HV20" s="167"/>
      <c r="HW20" s="167"/>
      <c r="HX20" s="167"/>
      <c r="HY20" s="167"/>
      <c r="HZ20" s="167"/>
      <c r="IA20" s="167"/>
      <c r="IB20" s="167"/>
      <c r="IC20" s="167"/>
      <c r="ID20" s="167"/>
      <c r="IE20" s="167"/>
      <c r="IF20" s="167"/>
      <c r="IG20" s="167"/>
      <c r="IH20" s="167"/>
      <c r="II20" s="167"/>
      <c r="IJ20" s="167"/>
      <c r="IK20" s="167"/>
      <c r="IL20" s="167"/>
      <c r="IM20" s="167"/>
      <c r="IN20" s="167"/>
      <c r="IO20" s="167"/>
      <c r="IP20" s="167"/>
      <c r="IQ20" s="167"/>
      <c r="IR20" s="167"/>
      <c r="IS20" s="167"/>
      <c r="IT20" s="167"/>
      <c r="IU20" s="167"/>
      <c r="IV20" s="167"/>
      <c r="IW20" s="167"/>
      <c r="IX20" s="167"/>
      <c r="IY20" s="167"/>
      <c r="IZ20" s="167"/>
      <c r="JA20" s="167"/>
      <c r="JB20" s="167"/>
      <c r="JC20" s="167"/>
      <c r="JD20" s="167"/>
      <c r="JE20" s="167"/>
      <c r="JF20" s="167"/>
      <c r="JG20" s="167"/>
      <c r="JH20" s="167"/>
      <c r="JI20" s="167"/>
      <c r="JJ20" s="167"/>
      <c r="JK20" s="167"/>
      <c r="JL20" s="167"/>
      <c r="JM20" s="167"/>
      <c r="JN20" s="167"/>
      <c r="JO20" s="167"/>
      <c r="JP20" s="167"/>
      <c r="JQ20" s="167"/>
      <c r="JR20" s="167"/>
      <c r="JS20" s="167"/>
      <c r="JT20" s="167"/>
      <c r="JU20" s="167"/>
      <c r="JV20" s="167"/>
      <c r="JW20" s="167"/>
      <c r="JX20" s="167"/>
      <c r="JY20" s="167"/>
      <c r="JZ20" s="167"/>
      <c r="KA20" s="167"/>
      <c r="KB20" s="167"/>
      <c r="KC20" s="167"/>
      <c r="KD20" s="167"/>
      <c r="KE20" s="167"/>
      <c r="KF20" s="167"/>
      <c r="KG20" s="167"/>
      <c r="KH20" s="167"/>
      <c r="KI20" s="167"/>
      <c r="KJ20" s="167"/>
      <c r="KK20" s="167"/>
      <c r="KL20" s="167"/>
      <c r="KM20" s="167"/>
      <c r="KN20" s="167"/>
      <c r="KO20" s="167"/>
      <c r="KP20" s="167"/>
      <c r="KQ20" s="167"/>
      <c r="KR20" s="167"/>
      <c r="KS20" s="167"/>
      <c r="KT20" s="167"/>
      <c r="KU20" s="167"/>
    </row>
    <row r="21" spans="1:307" s="164" customFormat="1" ht="67.2">
      <c r="A21" s="308"/>
      <c r="B21" s="489" t="s">
        <v>654</v>
      </c>
      <c r="C21" s="467"/>
      <c r="D21" s="467"/>
      <c r="E21" s="167"/>
      <c r="F21" s="167"/>
      <c r="G21" s="167"/>
      <c r="H21" s="167"/>
      <c r="I21" s="167"/>
      <c r="J21" s="167"/>
      <c r="K21" s="167"/>
      <c r="L21" s="167"/>
      <c r="M21" s="167"/>
      <c r="N21" s="167"/>
      <c r="O21" s="167"/>
      <c r="P21" s="167"/>
      <c r="Q21" s="167"/>
      <c r="R21" s="167"/>
      <c r="S21" s="167"/>
      <c r="T21" s="167"/>
      <c r="U21" s="167"/>
      <c r="V21" s="167"/>
      <c r="W21" s="167"/>
      <c r="X21" s="194"/>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67"/>
      <c r="DC21" s="167"/>
      <c r="DD21" s="167"/>
      <c r="DE21" s="167"/>
      <c r="DF21" s="167"/>
      <c r="DG21" s="167"/>
      <c r="DH21" s="167"/>
      <c r="DI21" s="167"/>
      <c r="DJ21" s="167"/>
      <c r="DK21" s="167"/>
      <c r="DL21" s="167"/>
      <c r="DM21" s="167"/>
      <c r="DN21" s="167"/>
      <c r="DO21" s="167"/>
      <c r="DP21" s="167"/>
      <c r="DQ21" s="167"/>
      <c r="DR21" s="167"/>
      <c r="DS21" s="167"/>
      <c r="DT21" s="167"/>
      <c r="DU21" s="167"/>
      <c r="DV21" s="167"/>
      <c r="DW21" s="167"/>
      <c r="DX21" s="167"/>
      <c r="DY21" s="167"/>
      <c r="DZ21" s="167"/>
      <c r="EA21" s="167"/>
      <c r="EB21" s="167"/>
      <c r="EC21" s="167"/>
      <c r="ED21" s="167"/>
      <c r="EE21" s="167"/>
      <c r="EF21" s="167"/>
      <c r="EG21" s="167"/>
      <c r="EH21" s="167"/>
      <c r="EI21" s="167"/>
      <c r="EJ21" s="167"/>
      <c r="EK21" s="167"/>
      <c r="EL21" s="167"/>
      <c r="EM21" s="167"/>
      <c r="EN21" s="167"/>
      <c r="EO21" s="167"/>
      <c r="EP21" s="167"/>
      <c r="EQ21" s="167"/>
      <c r="ER21" s="167"/>
      <c r="ES21" s="167"/>
      <c r="ET21" s="167"/>
      <c r="EU21" s="167"/>
      <c r="EV21" s="167"/>
      <c r="EW21" s="167"/>
      <c r="EX21" s="167"/>
      <c r="EY21" s="167"/>
      <c r="EZ21" s="167"/>
      <c r="FA21" s="167"/>
      <c r="FB21" s="167"/>
      <c r="FC21" s="167"/>
      <c r="FD21" s="167"/>
      <c r="FE21" s="167"/>
      <c r="FF21" s="167"/>
      <c r="FG21" s="167"/>
      <c r="FH21" s="167"/>
      <c r="FI21" s="167"/>
      <c r="FJ21" s="167"/>
      <c r="FK21" s="167"/>
      <c r="FL21" s="167"/>
      <c r="FM21" s="167"/>
      <c r="FN21" s="167"/>
      <c r="FO21" s="167"/>
      <c r="FP21" s="167"/>
      <c r="FQ21" s="167"/>
      <c r="FR21" s="167"/>
      <c r="FS21" s="167"/>
      <c r="FT21" s="167"/>
      <c r="FU21" s="167"/>
      <c r="FV21" s="167"/>
      <c r="FW21" s="167"/>
      <c r="FX21" s="167"/>
      <c r="FY21" s="167"/>
      <c r="FZ21" s="167"/>
      <c r="GA21" s="167"/>
      <c r="GB21" s="167"/>
      <c r="GC21" s="167"/>
      <c r="GD21" s="167"/>
      <c r="GE21" s="167"/>
      <c r="GF21" s="167"/>
      <c r="GG21" s="167"/>
      <c r="GH21" s="167"/>
      <c r="GI21" s="167"/>
      <c r="GJ21" s="167"/>
      <c r="GK21" s="167"/>
      <c r="GL21" s="167"/>
      <c r="GM21" s="167"/>
      <c r="GN21" s="167"/>
      <c r="GO21" s="167"/>
      <c r="GP21" s="167"/>
      <c r="GQ21" s="167"/>
      <c r="GR21" s="167"/>
      <c r="GS21" s="167"/>
      <c r="GT21" s="167"/>
      <c r="GU21" s="167"/>
      <c r="GV21" s="167"/>
      <c r="GW21" s="167"/>
      <c r="GX21" s="167"/>
      <c r="GY21" s="167"/>
      <c r="GZ21" s="167"/>
      <c r="HA21" s="167"/>
      <c r="HB21" s="167"/>
      <c r="HC21" s="167"/>
      <c r="HD21" s="167"/>
      <c r="HE21" s="167"/>
      <c r="HF21" s="167"/>
      <c r="HG21" s="167"/>
      <c r="HH21" s="167"/>
      <c r="HI21" s="167"/>
      <c r="HJ21" s="167"/>
      <c r="HK21" s="167"/>
      <c r="HL21" s="167"/>
      <c r="HM21" s="167"/>
      <c r="HN21" s="167"/>
      <c r="HO21" s="167"/>
      <c r="HP21" s="167"/>
      <c r="HQ21" s="167"/>
      <c r="HR21" s="167"/>
      <c r="HS21" s="167"/>
      <c r="HT21" s="167"/>
      <c r="HU21" s="167"/>
      <c r="HV21" s="167"/>
      <c r="HW21" s="167"/>
      <c r="HX21" s="167"/>
      <c r="HY21" s="167"/>
      <c r="HZ21" s="167"/>
      <c r="IA21" s="167"/>
      <c r="IB21" s="167"/>
      <c r="IC21" s="167"/>
      <c r="ID21" s="167"/>
      <c r="IE21" s="167"/>
      <c r="IF21" s="167"/>
      <c r="IG21" s="167"/>
      <c r="IH21" s="167"/>
      <c r="II21" s="167"/>
      <c r="IJ21" s="167"/>
      <c r="IK21" s="167"/>
      <c r="IL21" s="167"/>
      <c r="IM21" s="167"/>
      <c r="IN21" s="167"/>
      <c r="IO21" s="167"/>
      <c r="IP21" s="167"/>
      <c r="IQ21" s="167"/>
      <c r="IR21" s="167"/>
      <c r="IS21" s="167"/>
      <c r="IT21" s="167"/>
      <c r="IU21" s="167"/>
      <c r="IV21" s="167"/>
      <c r="IW21" s="167"/>
      <c r="IX21" s="167"/>
      <c r="IY21" s="167"/>
      <c r="IZ21" s="167"/>
      <c r="JA21" s="167"/>
      <c r="JB21" s="167"/>
      <c r="JC21" s="167"/>
      <c r="JD21" s="167"/>
      <c r="JE21" s="167"/>
      <c r="JF21" s="167"/>
      <c r="JG21" s="167"/>
      <c r="JH21" s="167"/>
      <c r="JI21" s="167"/>
      <c r="JJ21" s="167"/>
      <c r="JK21" s="167"/>
      <c r="JL21" s="167"/>
      <c r="JM21" s="167"/>
      <c r="JN21" s="167"/>
      <c r="JO21" s="167"/>
      <c r="JP21" s="167"/>
      <c r="JQ21" s="167"/>
      <c r="JR21" s="167"/>
      <c r="JS21" s="167"/>
      <c r="JT21" s="167"/>
      <c r="JU21" s="167"/>
      <c r="JV21" s="167"/>
      <c r="JW21" s="167"/>
      <c r="JX21" s="167"/>
      <c r="JY21" s="167"/>
      <c r="JZ21" s="167"/>
      <c r="KA21" s="167"/>
      <c r="KB21" s="167"/>
      <c r="KC21" s="167"/>
      <c r="KD21" s="167"/>
      <c r="KE21" s="167"/>
      <c r="KF21" s="167"/>
      <c r="KG21" s="167"/>
      <c r="KH21" s="167"/>
      <c r="KI21" s="167"/>
      <c r="KJ21" s="167"/>
      <c r="KK21" s="167"/>
      <c r="KL21" s="167"/>
      <c r="KM21" s="167"/>
      <c r="KN21" s="167"/>
      <c r="KO21" s="167"/>
      <c r="KP21" s="167"/>
      <c r="KQ21" s="167"/>
      <c r="KR21" s="167"/>
      <c r="KS21" s="167"/>
      <c r="KT21" s="167"/>
      <c r="KU21" s="167"/>
    </row>
    <row r="22" spans="1:307" s="164" customFormat="1" ht="20.399999999999999">
      <c r="A22" s="308"/>
      <c r="F22" s="167"/>
      <c r="G22" s="167"/>
      <c r="H22" s="167"/>
      <c r="I22" s="167"/>
      <c r="J22" s="167"/>
      <c r="K22" s="167"/>
      <c r="L22" s="167"/>
      <c r="M22" s="167"/>
      <c r="N22" s="167"/>
      <c r="O22" s="167"/>
      <c r="P22" s="167"/>
      <c r="Q22" s="167"/>
      <c r="R22" s="167"/>
      <c r="S22" s="167"/>
      <c r="T22" s="167"/>
      <c r="U22" s="167"/>
      <c r="V22" s="167"/>
      <c r="W22" s="167"/>
      <c r="X22" s="194"/>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c r="DV22" s="167"/>
      <c r="DW22" s="167"/>
      <c r="DX22" s="167"/>
      <c r="DY22" s="167"/>
      <c r="DZ22" s="167"/>
      <c r="EA22" s="167"/>
      <c r="EB22" s="167"/>
      <c r="EC22" s="167"/>
      <c r="ED22" s="167"/>
      <c r="EE22" s="167"/>
      <c r="EF22" s="167"/>
      <c r="EG22" s="167"/>
      <c r="EH22" s="167"/>
      <c r="EI22" s="167"/>
      <c r="EJ22" s="167"/>
      <c r="EK22" s="167"/>
      <c r="EL22" s="167"/>
      <c r="EM22" s="167"/>
      <c r="EN22" s="167"/>
      <c r="EO22" s="167"/>
      <c r="EP22" s="167"/>
      <c r="EQ22" s="167"/>
      <c r="ER22" s="167"/>
      <c r="ES22" s="167"/>
      <c r="ET22" s="167"/>
      <c r="EU22" s="167"/>
      <c r="EV22" s="167"/>
      <c r="EW22" s="167"/>
      <c r="EX22" s="167"/>
      <c r="EY22" s="167"/>
      <c r="EZ22" s="167"/>
      <c r="FA22" s="167"/>
      <c r="FB22" s="167"/>
      <c r="FC22" s="167"/>
      <c r="FD22" s="167"/>
      <c r="FE22" s="167"/>
      <c r="FF22" s="167"/>
      <c r="FG22" s="167"/>
      <c r="FH22" s="167"/>
      <c r="FI22" s="167"/>
      <c r="FJ22" s="167"/>
      <c r="FK22" s="167"/>
      <c r="FL22" s="167"/>
      <c r="FM22" s="167"/>
      <c r="FN22" s="167"/>
      <c r="FO22" s="167"/>
      <c r="FP22" s="167"/>
      <c r="FQ22" s="167"/>
      <c r="FR22" s="167"/>
      <c r="FS22" s="167"/>
      <c r="FT22" s="167"/>
      <c r="FU22" s="167"/>
      <c r="FV22" s="167"/>
      <c r="FW22" s="167"/>
      <c r="FX22" s="167"/>
      <c r="FY22" s="167"/>
      <c r="FZ22" s="167"/>
      <c r="GA22" s="167"/>
      <c r="GB22" s="167"/>
      <c r="GC22" s="167"/>
      <c r="GD22" s="167"/>
      <c r="GE22" s="167"/>
      <c r="GF22" s="167"/>
      <c r="GG22" s="167"/>
      <c r="GH22" s="167"/>
      <c r="GI22" s="167"/>
      <c r="GJ22" s="167"/>
      <c r="GK22" s="167"/>
      <c r="GL22" s="167"/>
      <c r="GM22" s="167"/>
      <c r="GN22" s="167"/>
      <c r="GO22" s="167"/>
      <c r="GP22" s="167"/>
      <c r="GQ22" s="167"/>
      <c r="GR22" s="167"/>
      <c r="GS22" s="167"/>
      <c r="GT22" s="167"/>
      <c r="GU22" s="167"/>
      <c r="GV22" s="167"/>
      <c r="GW22" s="167"/>
      <c r="GX22" s="167"/>
      <c r="GY22" s="167"/>
      <c r="GZ22" s="167"/>
      <c r="HA22" s="167"/>
      <c r="HB22" s="167"/>
      <c r="HC22" s="167"/>
      <c r="HD22" s="167"/>
      <c r="HE22" s="167"/>
      <c r="HF22" s="167"/>
      <c r="HG22" s="167"/>
      <c r="HH22" s="167"/>
      <c r="HI22" s="167"/>
      <c r="HJ22" s="167"/>
      <c r="HK22" s="167"/>
      <c r="HL22" s="167"/>
      <c r="HM22" s="167"/>
      <c r="HN22" s="167"/>
      <c r="HO22" s="167"/>
      <c r="HP22" s="167"/>
      <c r="HQ22" s="167"/>
      <c r="HR22" s="167"/>
      <c r="HS22" s="167"/>
      <c r="HT22" s="167"/>
      <c r="HU22" s="167"/>
      <c r="HV22" s="167"/>
      <c r="HW22" s="167"/>
      <c r="HX22" s="167"/>
      <c r="HY22" s="167"/>
      <c r="HZ22" s="167"/>
      <c r="IA22" s="167"/>
      <c r="IB22" s="167"/>
      <c r="IC22" s="167"/>
      <c r="ID22" s="167"/>
      <c r="IE22" s="167"/>
      <c r="IF22" s="167"/>
      <c r="IG22" s="167"/>
      <c r="IH22" s="167"/>
      <c r="II22" s="167"/>
      <c r="IJ22" s="167"/>
      <c r="IK22" s="167"/>
      <c r="IL22" s="167"/>
      <c r="IM22" s="167"/>
      <c r="IN22" s="167"/>
      <c r="IO22" s="167"/>
      <c r="IP22" s="167"/>
      <c r="IQ22" s="167"/>
      <c r="IR22" s="167"/>
      <c r="IS22" s="167"/>
      <c r="IT22" s="167"/>
      <c r="IU22" s="167"/>
      <c r="IV22" s="167"/>
      <c r="IW22" s="167"/>
      <c r="IX22" s="167"/>
      <c r="IY22" s="167"/>
      <c r="IZ22" s="167"/>
      <c r="JA22" s="167"/>
      <c r="JB22" s="167"/>
      <c r="JC22" s="167"/>
      <c r="JD22" s="167"/>
      <c r="JE22" s="167"/>
      <c r="JF22" s="167"/>
      <c r="JG22" s="167"/>
      <c r="JH22" s="167"/>
      <c r="JI22" s="167"/>
      <c r="JJ22" s="167"/>
      <c r="JK22" s="167"/>
      <c r="JL22" s="167"/>
      <c r="JM22" s="167"/>
      <c r="JN22" s="167"/>
      <c r="JO22" s="167"/>
      <c r="JP22" s="167"/>
      <c r="JQ22" s="167"/>
      <c r="JR22" s="167"/>
      <c r="JS22" s="167"/>
      <c r="JT22" s="167"/>
      <c r="JU22" s="167"/>
      <c r="JV22" s="167"/>
      <c r="JW22" s="167"/>
      <c r="JX22" s="167"/>
      <c r="JY22" s="167"/>
      <c r="JZ22" s="167"/>
      <c r="KA22" s="167"/>
      <c r="KB22" s="167"/>
      <c r="KC22" s="167"/>
      <c r="KD22" s="167"/>
      <c r="KE22" s="167"/>
      <c r="KF22" s="167"/>
      <c r="KG22" s="167"/>
      <c r="KH22" s="167"/>
      <c r="KI22" s="167"/>
      <c r="KJ22" s="167"/>
      <c r="KK22" s="167"/>
      <c r="KL22" s="167"/>
      <c r="KM22" s="167"/>
      <c r="KN22" s="167"/>
      <c r="KO22" s="167"/>
      <c r="KP22" s="167"/>
      <c r="KQ22" s="167"/>
      <c r="KR22" s="167"/>
      <c r="KS22" s="167"/>
      <c r="KT22" s="167"/>
      <c r="KU22" s="167"/>
    </row>
    <row r="23" spans="1:307" s="164" customFormat="1" ht="20.399999999999999">
      <c r="A23" s="308"/>
      <c r="B23" s="464" t="s">
        <v>656</v>
      </c>
      <c r="C23" s="465"/>
      <c r="F23" s="167"/>
      <c r="G23" s="167"/>
      <c r="H23" s="167"/>
      <c r="I23" s="167"/>
      <c r="J23" s="167"/>
      <c r="K23" s="167"/>
      <c r="L23" s="167"/>
      <c r="M23" s="167"/>
      <c r="N23" s="167"/>
      <c r="O23" s="167"/>
      <c r="P23" s="167"/>
      <c r="Q23" s="167"/>
      <c r="R23" s="167"/>
      <c r="S23" s="167"/>
      <c r="T23" s="167"/>
      <c r="U23" s="167"/>
      <c r="V23" s="167"/>
      <c r="W23" s="167"/>
      <c r="X23" s="194"/>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c r="DV23" s="167"/>
      <c r="DW23" s="167"/>
      <c r="DX23" s="167"/>
      <c r="DY23" s="167"/>
      <c r="DZ23" s="167"/>
      <c r="EA23" s="167"/>
      <c r="EB23" s="167"/>
      <c r="EC23" s="167"/>
      <c r="ED23" s="167"/>
      <c r="EE23" s="167"/>
      <c r="EF23" s="167"/>
      <c r="EG23" s="167"/>
      <c r="EH23" s="167"/>
      <c r="EI23" s="167"/>
      <c r="EJ23" s="167"/>
      <c r="EK23" s="167"/>
      <c r="EL23" s="167"/>
      <c r="EM23" s="167"/>
      <c r="EN23" s="167"/>
      <c r="EO23" s="167"/>
      <c r="EP23" s="167"/>
      <c r="EQ23" s="167"/>
      <c r="ER23" s="167"/>
      <c r="ES23" s="167"/>
      <c r="ET23" s="167"/>
      <c r="EU23" s="167"/>
      <c r="EV23" s="167"/>
      <c r="EW23" s="167"/>
      <c r="EX23" s="167"/>
      <c r="EY23" s="167"/>
      <c r="EZ23" s="167"/>
      <c r="FA23" s="167"/>
      <c r="FB23" s="167"/>
      <c r="FC23" s="167"/>
      <c r="FD23" s="167"/>
      <c r="FE23" s="167"/>
      <c r="FF23" s="167"/>
      <c r="FG23" s="167"/>
      <c r="FH23" s="167"/>
      <c r="FI23" s="167"/>
      <c r="FJ23" s="167"/>
      <c r="FK23" s="167"/>
      <c r="FL23" s="167"/>
      <c r="FM23" s="167"/>
      <c r="FN23" s="167"/>
      <c r="FO23" s="167"/>
      <c r="FP23" s="167"/>
      <c r="FQ23" s="167"/>
      <c r="FR23" s="167"/>
      <c r="FS23" s="167"/>
      <c r="FT23" s="167"/>
      <c r="FU23" s="167"/>
      <c r="FV23" s="167"/>
      <c r="FW23" s="167"/>
      <c r="FX23" s="167"/>
      <c r="FY23" s="167"/>
      <c r="FZ23" s="167"/>
      <c r="GA23" s="167"/>
      <c r="GB23" s="167"/>
      <c r="GC23" s="167"/>
      <c r="GD23" s="167"/>
      <c r="GE23" s="167"/>
      <c r="GF23" s="167"/>
      <c r="GG23" s="167"/>
      <c r="GH23" s="167"/>
      <c r="GI23" s="167"/>
      <c r="GJ23" s="167"/>
      <c r="GK23" s="167"/>
      <c r="GL23" s="167"/>
      <c r="GM23" s="167"/>
      <c r="GN23" s="167"/>
      <c r="GO23" s="167"/>
      <c r="GP23" s="167"/>
      <c r="GQ23" s="167"/>
      <c r="GR23" s="167"/>
      <c r="GS23" s="167"/>
      <c r="GT23" s="167"/>
      <c r="GU23" s="167"/>
      <c r="GV23" s="167"/>
      <c r="GW23" s="167"/>
      <c r="GX23" s="167"/>
      <c r="GY23" s="167"/>
      <c r="GZ23" s="167"/>
      <c r="HA23" s="167"/>
      <c r="HB23" s="167"/>
      <c r="HC23" s="167"/>
      <c r="HD23" s="167"/>
      <c r="HE23" s="167"/>
      <c r="HF23" s="167"/>
      <c r="HG23" s="167"/>
      <c r="HH23" s="167"/>
      <c r="HI23" s="167"/>
      <c r="HJ23" s="167"/>
      <c r="HK23" s="167"/>
      <c r="HL23" s="167"/>
      <c r="HM23" s="167"/>
      <c r="HN23" s="167"/>
      <c r="HO23" s="167"/>
      <c r="HP23" s="167"/>
      <c r="HQ23" s="167"/>
      <c r="HR23" s="167"/>
      <c r="HS23" s="167"/>
      <c r="HT23" s="167"/>
      <c r="HU23" s="167"/>
      <c r="HV23" s="167"/>
      <c r="HW23" s="167"/>
      <c r="HX23" s="167"/>
      <c r="HY23" s="167"/>
      <c r="HZ23" s="167"/>
      <c r="IA23" s="167"/>
      <c r="IB23" s="167"/>
      <c r="IC23" s="167"/>
      <c r="ID23" s="167"/>
      <c r="IE23" s="167"/>
      <c r="IF23" s="167"/>
      <c r="IG23" s="167"/>
      <c r="IH23" s="167"/>
      <c r="II23" s="167"/>
      <c r="IJ23" s="167"/>
      <c r="IK23" s="167"/>
      <c r="IL23" s="167"/>
      <c r="IM23" s="167"/>
      <c r="IN23" s="167"/>
      <c r="IO23" s="167"/>
      <c r="IP23" s="167"/>
      <c r="IQ23" s="167"/>
      <c r="IR23" s="167"/>
      <c r="IS23" s="167"/>
      <c r="IT23" s="167"/>
      <c r="IU23" s="167"/>
      <c r="IV23" s="167"/>
      <c r="IW23" s="167"/>
      <c r="IX23" s="167"/>
      <c r="IY23" s="167"/>
      <c r="IZ23" s="167"/>
      <c r="JA23" s="167"/>
      <c r="JB23" s="167"/>
      <c r="JC23" s="167"/>
      <c r="JD23" s="167"/>
      <c r="JE23" s="167"/>
      <c r="JF23" s="167"/>
      <c r="JG23" s="167"/>
      <c r="JH23" s="167"/>
      <c r="JI23" s="167"/>
      <c r="JJ23" s="167"/>
      <c r="JK23" s="167"/>
      <c r="JL23" s="167"/>
      <c r="JM23" s="167"/>
      <c r="JN23" s="167"/>
      <c r="JO23" s="167"/>
      <c r="JP23" s="167"/>
      <c r="JQ23" s="167"/>
      <c r="JR23" s="167"/>
      <c r="JS23" s="167"/>
      <c r="JT23" s="167"/>
      <c r="JU23" s="167"/>
      <c r="JV23" s="167"/>
      <c r="JW23" s="167"/>
      <c r="JX23" s="167"/>
      <c r="JY23" s="167"/>
      <c r="JZ23" s="167"/>
      <c r="KA23" s="167"/>
      <c r="KB23" s="167"/>
      <c r="KC23" s="167"/>
      <c r="KD23" s="167"/>
      <c r="KE23" s="167"/>
      <c r="KF23" s="167"/>
      <c r="KG23" s="167"/>
      <c r="KH23" s="167"/>
      <c r="KI23" s="167"/>
      <c r="KJ23" s="167"/>
      <c r="KK23" s="167"/>
      <c r="KL23" s="167"/>
      <c r="KM23" s="167"/>
      <c r="KN23" s="167"/>
      <c r="KO23" s="167"/>
      <c r="KP23" s="167"/>
      <c r="KQ23" s="167"/>
      <c r="KR23" s="167"/>
      <c r="KS23" s="167"/>
      <c r="KT23" s="167"/>
      <c r="KU23" s="167"/>
    </row>
    <row r="24" spans="1:307" s="164" customFormat="1" ht="20.399999999999999">
      <c r="A24" s="308"/>
      <c r="F24" s="167"/>
      <c r="G24" s="167"/>
      <c r="H24" s="167"/>
      <c r="I24" s="167"/>
      <c r="J24" s="167"/>
      <c r="K24" s="167"/>
      <c r="L24" s="167"/>
      <c r="M24" s="167"/>
      <c r="N24" s="167"/>
      <c r="O24" s="167"/>
      <c r="P24" s="167"/>
      <c r="Q24" s="167"/>
      <c r="R24" s="167"/>
      <c r="S24" s="167"/>
      <c r="T24" s="167"/>
      <c r="U24" s="167"/>
      <c r="V24" s="167"/>
      <c r="W24" s="167"/>
      <c r="X24" s="194"/>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c r="DX24" s="167"/>
      <c r="DY24" s="167"/>
      <c r="DZ24" s="167"/>
      <c r="EA24" s="167"/>
      <c r="EB24" s="167"/>
      <c r="EC24" s="167"/>
      <c r="ED24" s="167"/>
      <c r="EE24" s="167"/>
      <c r="EF24" s="167"/>
      <c r="EG24" s="167"/>
      <c r="EH24" s="167"/>
      <c r="EI24" s="167"/>
      <c r="EJ24" s="167"/>
      <c r="EK24" s="167"/>
      <c r="EL24" s="167"/>
      <c r="EM24" s="167"/>
      <c r="EN24" s="167"/>
      <c r="EO24" s="167"/>
      <c r="EP24" s="167"/>
      <c r="EQ24" s="167"/>
      <c r="ER24" s="167"/>
      <c r="ES24" s="167"/>
      <c r="ET24" s="167"/>
      <c r="EU24" s="167"/>
      <c r="EV24" s="167"/>
      <c r="EW24" s="167"/>
      <c r="EX24" s="167"/>
      <c r="EY24" s="167"/>
      <c r="EZ24" s="167"/>
      <c r="FA24" s="167"/>
      <c r="FB24" s="167"/>
      <c r="FC24" s="167"/>
      <c r="FD24" s="167"/>
      <c r="FE24" s="167"/>
      <c r="FF24" s="167"/>
      <c r="FG24" s="167"/>
      <c r="FH24" s="167"/>
      <c r="FI24" s="167"/>
      <c r="FJ24" s="167"/>
      <c r="FK24" s="167"/>
      <c r="FL24" s="167"/>
      <c r="FM24" s="167"/>
      <c r="FN24" s="167"/>
      <c r="FO24" s="167"/>
      <c r="FP24" s="167"/>
      <c r="FQ24" s="167"/>
      <c r="FR24" s="167"/>
      <c r="FS24" s="167"/>
      <c r="FT24" s="167"/>
      <c r="FU24" s="167"/>
      <c r="FV24" s="167"/>
      <c r="FW24" s="167"/>
      <c r="FX24" s="167"/>
      <c r="FY24" s="167"/>
      <c r="FZ24" s="167"/>
      <c r="GA24" s="167"/>
      <c r="GB24" s="167"/>
      <c r="GC24" s="167"/>
      <c r="GD24" s="167"/>
      <c r="GE24" s="167"/>
      <c r="GF24" s="167"/>
      <c r="GG24" s="167"/>
      <c r="GH24" s="167"/>
      <c r="GI24" s="167"/>
      <c r="GJ24" s="167"/>
      <c r="GK24" s="167"/>
      <c r="GL24" s="167"/>
      <c r="GM24" s="167"/>
      <c r="GN24" s="167"/>
      <c r="GO24" s="167"/>
      <c r="GP24" s="167"/>
      <c r="GQ24" s="167"/>
      <c r="GR24" s="167"/>
      <c r="GS24" s="167"/>
      <c r="GT24" s="167"/>
      <c r="GU24" s="167"/>
      <c r="GV24" s="167"/>
      <c r="GW24" s="167"/>
      <c r="GX24" s="167"/>
      <c r="GY24" s="167"/>
      <c r="GZ24" s="167"/>
      <c r="HA24" s="167"/>
      <c r="HB24" s="167"/>
      <c r="HC24" s="167"/>
      <c r="HD24" s="167"/>
      <c r="HE24" s="167"/>
      <c r="HF24" s="167"/>
      <c r="HG24" s="167"/>
      <c r="HH24" s="167"/>
      <c r="HI24" s="167"/>
      <c r="HJ24" s="167"/>
      <c r="HK24" s="167"/>
      <c r="HL24" s="167"/>
      <c r="HM24" s="167"/>
      <c r="HN24" s="167"/>
      <c r="HO24" s="167"/>
      <c r="HP24" s="167"/>
      <c r="HQ24" s="167"/>
      <c r="HR24" s="167"/>
      <c r="HS24" s="167"/>
      <c r="HT24" s="167"/>
      <c r="HU24" s="167"/>
      <c r="HV24" s="167"/>
      <c r="HW24" s="167"/>
      <c r="HX24" s="167"/>
      <c r="HY24" s="167"/>
      <c r="HZ24" s="167"/>
      <c r="IA24" s="167"/>
      <c r="IB24" s="167"/>
      <c r="IC24" s="167"/>
      <c r="ID24" s="167"/>
      <c r="IE24" s="167"/>
      <c r="IF24" s="167"/>
      <c r="IG24" s="167"/>
      <c r="IH24" s="167"/>
      <c r="II24" s="167"/>
      <c r="IJ24" s="167"/>
      <c r="IK24" s="167"/>
      <c r="IL24" s="167"/>
      <c r="IM24" s="167"/>
      <c r="IN24" s="167"/>
      <c r="IO24" s="167"/>
      <c r="IP24" s="167"/>
      <c r="IQ24" s="167"/>
      <c r="IR24" s="167"/>
      <c r="IS24" s="167"/>
      <c r="IT24" s="167"/>
      <c r="IU24" s="167"/>
      <c r="IV24" s="167"/>
      <c r="IW24" s="167"/>
      <c r="IX24" s="167"/>
      <c r="IY24" s="167"/>
      <c r="IZ24" s="167"/>
      <c r="JA24" s="167"/>
      <c r="JB24" s="167"/>
      <c r="JC24" s="167"/>
      <c r="JD24" s="167"/>
      <c r="JE24" s="167"/>
      <c r="JF24" s="167"/>
      <c r="JG24" s="167"/>
      <c r="JH24" s="167"/>
      <c r="JI24" s="167"/>
      <c r="JJ24" s="167"/>
      <c r="JK24" s="167"/>
      <c r="JL24" s="167"/>
      <c r="JM24" s="167"/>
      <c r="JN24" s="167"/>
      <c r="JO24" s="167"/>
      <c r="JP24" s="167"/>
      <c r="JQ24" s="167"/>
      <c r="JR24" s="167"/>
      <c r="JS24" s="167"/>
      <c r="JT24" s="167"/>
      <c r="JU24" s="167"/>
      <c r="JV24" s="167"/>
      <c r="JW24" s="167"/>
      <c r="JX24" s="167"/>
      <c r="JY24" s="167"/>
      <c r="JZ24" s="167"/>
      <c r="KA24" s="167"/>
      <c r="KB24" s="167"/>
      <c r="KC24" s="167"/>
      <c r="KD24" s="167"/>
      <c r="KE24" s="167"/>
      <c r="KF24" s="167"/>
      <c r="KG24" s="167"/>
      <c r="KH24" s="167"/>
      <c r="KI24" s="167"/>
      <c r="KJ24" s="167"/>
      <c r="KK24" s="167"/>
      <c r="KL24" s="167"/>
      <c r="KM24" s="167"/>
      <c r="KN24" s="167"/>
      <c r="KO24" s="167"/>
      <c r="KP24" s="167"/>
      <c r="KQ24" s="167"/>
      <c r="KR24" s="167"/>
      <c r="KS24" s="167"/>
      <c r="KT24" s="167"/>
      <c r="KU24" s="167"/>
    </row>
    <row r="25" spans="1:307" s="164" customFormat="1" ht="20.399999999999999">
      <c r="A25" s="308"/>
      <c r="D25" s="466" t="s">
        <v>79</v>
      </c>
      <c r="E25" s="466" t="s">
        <v>80</v>
      </c>
      <c r="G25" s="167"/>
      <c r="H25" s="167"/>
      <c r="I25" s="167"/>
      <c r="J25" s="167"/>
      <c r="K25" s="167"/>
      <c r="L25" s="167"/>
      <c r="M25" s="167"/>
      <c r="N25" s="167"/>
      <c r="O25" s="167"/>
      <c r="P25" s="167"/>
      <c r="Q25" s="167"/>
      <c r="R25" s="167"/>
      <c r="S25" s="167"/>
      <c r="T25" s="167"/>
      <c r="U25" s="167"/>
      <c r="V25" s="167"/>
      <c r="W25" s="167"/>
      <c r="X25" s="194"/>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c r="IA25" s="167"/>
      <c r="IB25" s="167"/>
      <c r="IC25" s="167"/>
      <c r="ID25" s="167"/>
      <c r="IE25" s="167"/>
      <c r="IF25" s="167"/>
      <c r="IG25" s="167"/>
      <c r="IH25" s="167"/>
      <c r="II25" s="167"/>
      <c r="IJ25" s="167"/>
      <c r="IK25" s="167"/>
      <c r="IL25" s="167"/>
      <c r="IM25" s="167"/>
      <c r="IN25" s="167"/>
      <c r="IO25" s="167"/>
      <c r="IP25" s="167"/>
      <c r="IQ25" s="167"/>
      <c r="IR25" s="167"/>
      <c r="IS25" s="167"/>
      <c r="IT25" s="167"/>
      <c r="IU25" s="167"/>
      <c r="IV25" s="167"/>
      <c r="IW25" s="167"/>
      <c r="IX25" s="167"/>
      <c r="IY25" s="167"/>
      <c r="IZ25" s="167"/>
      <c r="JA25" s="167"/>
      <c r="JB25" s="167"/>
      <c r="JC25" s="167"/>
      <c r="JD25" s="167"/>
      <c r="JE25" s="167"/>
      <c r="JF25" s="167"/>
      <c r="JG25" s="167"/>
      <c r="JH25" s="167"/>
      <c r="JI25" s="167"/>
      <c r="JJ25" s="167"/>
      <c r="JK25" s="167"/>
      <c r="JL25" s="167"/>
      <c r="JM25" s="167"/>
      <c r="JN25" s="167"/>
      <c r="JO25" s="167"/>
      <c r="JP25" s="167"/>
      <c r="JQ25" s="167"/>
      <c r="JR25" s="167"/>
      <c r="JS25" s="167"/>
      <c r="JT25" s="167"/>
      <c r="JU25" s="167"/>
      <c r="JV25" s="167"/>
      <c r="JW25" s="167"/>
      <c r="JX25" s="167"/>
      <c r="JY25" s="167"/>
      <c r="JZ25" s="167"/>
      <c r="KA25" s="167"/>
      <c r="KB25" s="167"/>
      <c r="KC25" s="167"/>
      <c r="KD25" s="167"/>
      <c r="KE25" s="167"/>
      <c r="KF25" s="167"/>
      <c r="KG25" s="167"/>
      <c r="KH25" s="167"/>
      <c r="KI25" s="167"/>
      <c r="KJ25" s="167"/>
      <c r="KK25" s="167"/>
      <c r="KL25" s="167"/>
      <c r="KM25" s="167"/>
      <c r="KN25" s="167"/>
      <c r="KO25" s="167"/>
      <c r="KP25" s="167"/>
      <c r="KQ25" s="167"/>
      <c r="KR25" s="167"/>
      <c r="KS25" s="167"/>
      <c r="KT25" s="167"/>
      <c r="KU25" s="167"/>
    </row>
    <row r="26" spans="1:307" s="164" customFormat="1" ht="67.2">
      <c r="A26" s="308"/>
      <c r="B26" s="485" t="s">
        <v>655</v>
      </c>
      <c r="C26" s="465"/>
      <c r="D26" s="467"/>
      <c r="E26" s="467"/>
      <c r="G26" s="167"/>
      <c r="H26" s="167"/>
      <c r="I26" s="167"/>
      <c r="J26" s="167"/>
      <c r="K26" s="167"/>
      <c r="L26" s="167"/>
      <c r="M26" s="167"/>
      <c r="N26" s="167"/>
      <c r="O26" s="167"/>
      <c r="P26" s="167"/>
      <c r="Q26" s="167"/>
      <c r="R26" s="167"/>
      <c r="S26" s="167"/>
      <c r="T26" s="167"/>
      <c r="U26" s="167"/>
      <c r="V26" s="167"/>
      <c r="W26" s="167"/>
      <c r="X26" s="194"/>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c r="IA26" s="167"/>
      <c r="IB26" s="167"/>
      <c r="IC26" s="167"/>
      <c r="ID26" s="167"/>
      <c r="IE26" s="167"/>
      <c r="IF26" s="167"/>
      <c r="IG26" s="167"/>
      <c r="IH26" s="167"/>
      <c r="II26" s="167"/>
      <c r="IJ26" s="167"/>
      <c r="IK26" s="167"/>
      <c r="IL26" s="167"/>
      <c r="IM26" s="167"/>
      <c r="IN26" s="167"/>
      <c r="IO26" s="167"/>
      <c r="IP26" s="167"/>
      <c r="IQ26" s="167"/>
      <c r="IR26" s="167"/>
      <c r="IS26" s="167"/>
      <c r="IT26" s="167"/>
      <c r="IU26" s="167"/>
      <c r="IV26" s="167"/>
      <c r="IW26" s="167"/>
      <c r="IX26" s="167"/>
      <c r="IY26" s="167"/>
      <c r="IZ26" s="167"/>
      <c r="JA26" s="167"/>
      <c r="JB26" s="167"/>
      <c r="JC26" s="167"/>
      <c r="JD26" s="167"/>
      <c r="JE26" s="167"/>
      <c r="JF26" s="167"/>
      <c r="JG26" s="167"/>
      <c r="JH26" s="167"/>
      <c r="JI26" s="167"/>
      <c r="JJ26" s="167"/>
      <c r="JK26" s="167"/>
      <c r="JL26" s="167"/>
      <c r="JM26" s="167"/>
      <c r="JN26" s="167"/>
      <c r="JO26" s="167"/>
      <c r="JP26" s="167"/>
      <c r="JQ26" s="167"/>
      <c r="JR26" s="167"/>
      <c r="JS26" s="167"/>
      <c r="JT26" s="167"/>
      <c r="JU26" s="167"/>
      <c r="JV26" s="167"/>
      <c r="JW26" s="167"/>
      <c r="JX26" s="167"/>
      <c r="JY26" s="167"/>
      <c r="JZ26" s="167"/>
      <c r="KA26" s="167"/>
      <c r="KB26" s="167"/>
      <c r="KC26" s="167"/>
      <c r="KD26" s="167"/>
      <c r="KE26" s="167"/>
      <c r="KF26" s="167"/>
      <c r="KG26" s="167"/>
      <c r="KH26" s="167"/>
      <c r="KI26" s="167"/>
      <c r="KJ26" s="167"/>
      <c r="KK26" s="167"/>
      <c r="KL26" s="167"/>
      <c r="KM26" s="167"/>
      <c r="KN26" s="167"/>
      <c r="KO26" s="167"/>
      <c r="KP26" s="167"/>
      <c r="KQ26" s="167"/>
      <c r="KR26" s="167"/>
      <c r="KS26" s="167"/>
      <c r="KT26" s="167"/>
      <c r="KU26" s="167"/>
    </row>
    <row r="27" spans="1:307" s="164" customFormat="1" ht="20.399999999999999">
      <c r="A27" s="308"/>
      <c r="B27" s="167"/>
      <c r="C27" s="167"/>
      <c r="D27" s="167"/>
      <c r="E27" s="167"/>
      <c r="F27" s="167"/>
      <c r="G27" s="167"/>
      <c r="H27" s="167"/>
      <c r="I27" s="167"/>
      <c r="J27" s="167"/>
      <c r="K27" s="167"/>
      <c r="L27" s="167"/>
      <c r="M27" s="167"/>
      <c r="N27" s="167"/>
      <c r="O27" s="167"/>
      <c r="P27" s="167"/>
      <c r="Q27" s="167"/>
      <c r="R27" s="167"/>
      <c r="S27" s="167"/>
      <c r="T27" s="167"/>
      <c r="U27" s="167"/>
      <c r="V27" s="167"/>
      <c r="W27" s="167"/>
      <c r="X27" s="194"/>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c r="DW27" s="167"/>
      <c r="DX27" s="167"/>
      <c r="DY27" s="167"/>
      <c r="DZ27" s="167"/>
      <c r="EA27" s="167"/>
      <c r="EB27" s="167"/>
      <c r="EC27" s="167"/>
      <c r="ED27" s="167"/>
      <c r="EE27" s="167"/>
      <c r="EF27" s="167"/>
      <c r="EG27" s="167"/>
      <c r="EH27" s="167"/>
      <c r="EI27" s="167"/>
      <c r="EJ27" s="167"/>
      <c r="EK27" s="167"/>
      <c r="EL27" s="167"/>
      <c r="EM27" s="167"/>
      <c r="EN27" s="167"/>
      <c r="EO27" s="167"/>
      <c r="EP27" s="167"/>
      <c r="EQ27" s="167"/>
      <c r="ER27" s="167"/>
      <c r="ES27" s="167"/>
      <c r="ET27" s="167"/>
      <c r="EU27" s="167"/>
      <c r="EV27" s="167"/>
      <c r="EW27" s="167"/>
      <c r="EX27" s="167"/>
      <c r="EY27" s="167"/>
      <c r="EZ27" s="167"/>
      <c r="FA27" s="167"/>
      <c r="FB27" s="167"/>
      <c r="FC27" s="167"/>
      <c r="FD27" s="167"/>
      <c r="FE27" s="167"/>
      <c r="FF27" s="167"/>
      <c r="FG27" s="167"/>
      <c r="FH27" s="167"/>
      <c r="FI27" s="167"/>
      <c r="FJ27" s="167"/>
      <c r="FK27" s="167"/>
      <c r="FL27" s="167"/>
      <c r="FM27" s="167"/>
      <c r="FN27" s="167"/>
      <c r="FO27" s="167"/>
      <c r="FP27" s="167"/>
      <c r="FQ27" s="167"/>
      <c r="FR27" s="167"/>
      <c r="FS27" s="167"/>
      <c r="FT27" s="167"/>
      <c r="FU27" s="167"/>
      <c r="FV27" s="167"/>
      <c r="FW27" s="167"/>
      <c r="FX27" s="167"/>
      <c r="FY27" s="167"/>
      <c r="FZ27" s="167"/>
      <c r="GA27" s="167"/>
      <c r="GB27" s="167"/>
      <c r="GC27" s="167"/>
      <c r="GD27" s="167"/>
      <c r="GE27" s="167"/>
      <c r="GF27" s="167"/>
      <c r="GG27" s="167"/>
      <c r="GH27" s="167"/>
      <c r="GI27" s="167"/>
      <c r="GJ27" s="167"/>
      <c r="GK27" s="167"/>
      <c r="GL27" s="167"/>
      <c r="GM27" s="167"/>
      <c r="GN27" s="167"/>
      <c r="GO27" s="167"/>
      <c r="GP27" s="167"/>
      <c r="GQ27" s="167"/>
      <c r="GR27" s="167"/>
      <c r="GS27" s="167"/>
      <c r="GT27" s="167"/>
      <c r="GU27" s="167"/>
      <c r="GV27" s="167"/>
      <c r="GW27" s="167"/>
      <c r="GX27" s="167"/>
      <c r="GY27" s="167"/>
      <c r="GZ27" s="167"/>
      <c r="HA27" s="167"/>
      <c r="HB27" s="167"/>
      <c r="HC27" s="167"/>
      <c r="HD27" s="167"/>
      <c r="HE27" s="167"/>
      <c r="HF27" s="167"/>
      <c r="HG27" s="167"/>
      <c r="HH27" s="167"/>
      <c r="HI27" s="167"/>
      <c r="HJ27" s="167"/>
      <c r="HK27" s="167"/>
      <c r="HL27" s="167"/>
      <c r="HM27" s="167"/>
      <c r="HN27" s="167"/>
      <c r="HO27" s="167"/>
      <c r="HP27" s="167"/>
      <c r="HQ27" s="167"/>
      <c r="HR27" s="167"/>
      <c r="HS27" s="167"/>
      <c r="HT27" s="167"/>
      <c r="HU27" s="167"/>
      <c r="HV27" s="167"/>
      <c r="HW27" s="167"/>
      <c r="HX27" s="167"/>
      <c r="HY27" s="167"/>
      <c r="HZ27" s="167"/>
      <c r="IA27" s="167"/>
      <c r="IB27" s="167"/>
      <c r="IC27" s="167"/>
      <c r="ID27" s="167"/>
      <c r="IE27" s="167"/>
      <c r="IF27" s="167"/>
      <c r="IG27" s="167"/>
      <c r="IH27" s="167"/>
      <c r="II27" s="167"/>
      <c r="IJ27" s="167"/>
      <c r="IK27" s="167"/>
      <c r="IL27" s="167"/>
      <c r="IM27" s="167"/>
      <c r="IN27" s="167"/>
      <c r="IO27" s="167"/>
      <c r="IP27" s="167"/>
      <c r="IQ27" s="167"/>
      <c r="IR27" s="167"/>
      <c r="IS27" s="167"/>
      <c r="IT27" s="167"/>
      <c r="IU27" s="167"/>
      <c r="IV27" s="167"/>
      <c r="IW27" s="167"/>
      <c r="IX27" s="167"/>
      <c r="IY27" s="167"/>
      <c r="IZ27" s="167"/>
      <c r="JA27" s="167"/>
      <c r="JB27" s="167"/>
      <c r="JC27" s="167"/>
      <c r="JD27" s="167"/>
      <c r="JE27" s="167"/>
      <c r="JF27" s="167"/>
      <c r="JG27" s="167"/>
      <c r="JH27" s="167"/>
      <c r="JI27" s="167"/>
      <c r="JJ27" s="167"/>
      <c r="JK27" s="167"/>
      <c r="JL27" s="167"/>
      <c r="JM27" s="167"/>
      <c r="JN27" s="167"/>
      <c r="JO27" s="167"/>
      <c r="JP27" s="167"/>
      <c r="JQ27" s="167"/>
      <c r="JR27" s="167"/>
      <c r="JS27" s="167"/>
      <c r="JT27" s="167"/>
      <c r="JU27" s="167"/>
      <c r="JV27" s="167"/>
      <c r="JW27" s="167"/>
      <c r="JX27" s="167"/>
      <c r="JY27" s="167"/>
      <c r="JZ27" s="167"/>
      <c r="KA27" s="167"/>
      <c r="KB27" s="167"/>
      <c r="KC27" s="167"/>
      <c r="KD27" s="167"/>
      <c r="KE27" s="167"/>
      <c r="KF27" s="167"/>
      <c r="KG27" s="167"/>
      <c r="KH27" s="167"/>
      <c r="KI27" s="167"/>
      <c r="KJ27" s="167"/>
      <c r="KK27" s="167"/>
      <c r="KL27" s="167"/>
      <c r="KM27" s="167"/>
      <c r="KN27" s="167"/>
      <c r="KO27" s="167"/>
      <c r="KP27" s="167"/>
      <c r="KQ27" s="167"/>
      <c r="KR27" s="167"/>
      <c r="KS27" s="167"/>
      <c r="KT27" s="167"/>
      <c r="KU27" s="167"/>
    </row>
    <row r="28" spans="1:307" s="164" customFormat="1" ht="20.399999999999999">
      <c r="A28" s="308"/>
      <c r="B28" s="167"/>
      <c r="C28" s="167"/>
      <c r="D28" s="466" t="s">
        <v>79</v>
      </c>
      <c r="E28" s="466" t="s">
        <v>80</v>
      </c>
      <c r="G28" s="167"/>
      <c r="H28" s="167"/>
      <c r="I28" s="167"/>
      <c r="J28" s="167"/>
      <c r="K28" s="167"/>
      <c r="L28" s="167"/>
      <c r="M28" s="167"/>
      <c r="N28" s="167"/>
      <c r="O28" s="167"/>
      <c r="P28" s="167"/>
      <c r="Q28" s="167"/>
      <c r="R28" s="167"/>
      <c r="S28" s="167"/>
      <c r="T28" s="167"/>
      <c r="U28" s="167"/>
      <c r="V28" s="167"/>
      <c r="W28" s="167"/>
      <c r="X28" s="194"/>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c r="BL28" s="167"/>
      <c r="BM28" s="167"/>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c r="DW28" s="167"/>
      <c r="DX28" s="167"/>
      <c r="DY28" s="167"/>
      <c r="DZ28" s="167"/>
      <c r="EA28" s="167"/>
      <c r="EB28" s="167"/>
      <c r="EC28" s="167"/>
      <c r="ED28" s="167"/>
      <c r="EE28" s="167"/>
      <c r="EF28" s="167"/>
      <c r="EG28" s="167"/>
      <c r="EH28" s="167"/>
      <c r="EI28" s="167"/>
      <c r="EJ28" s="167"/>
      <c r="EK28" s="167"/>
      <c r="EL28" s="167"/>
      <c r="EM28" s="167"/>
      <c r="EN28" s="167"/>
      <c r="EO28" s="167"/>
      <c r="EP28" s="167"/>
      <c r="EQ28" s="167"/>
      <c r="ER28" s="167"/>
      <c r="ES28" s="167"/>
      <c r="ET28" s="167"/>
      <c r="EU28" s="167"/>
      <c r="EV28" s="167"/>
      <c r="EW28" s="167"/>
      <c r="EX28" s="167"/>
      <c r="EY28" s="167"/>
      <c r="EZ28" s="167"/>
      <c r="FA28" s="167"/>
      <c r="FB28" s="167"/>
      <c r="FC28" s="167"/>
      <c r="FD28" s="167"/>
      <c r="FE28" s="167"/>
      <c r="FF28" s="167"/>
      <c r="FG28" s="167"/>
      <c r="FH28" s="167"/>
      <c r="FI28" s="167"/>
      <c r="FJ28" s="167"/>
      <c r="FK28" s="167"/>
      <c r="FL28" s="167"/>
      <c r="FM28" s="167"/>
      <c r="FN28" s="167"/>
      <c r="FO28" s="167"/>
      <c r="FP28" s="167"/>
      <c r="FQ28" s="167"/>
      <c r="FR28" s="167"/>
      <c r="FS28" s="167"/>
      <c r="FT28" s="167"/>
      <c r="FU28" s="167"/>
      <c r="FV28" s="167"/>
      <c r="FW28" s="167"/>
      <c r="FX28" s="167"/>
      <c r="FY28" s="167"/>
      <c r="FZ28" s="167"/>
      <c r="GA28" s="167"/>
      <c r="GB28" s="167"/>
      <c r="GC28" s="167"/>
      <c r="GD28" s="167"/>
      <c r="GE28" s="167"/>
      <c r="GF28" s="167"/>
      <c r="GG28" s="167"/>
      <c r="GH28" s="167"/>
      <c r="GI28" s="167"/>
      <c r="GJ28" s="167"/>
      <c r="GK28" s="167"/>
      <c r="GL28" s="167"/>
      <c r="GM28" s="167"/>
      <c r="GN28" s="167"/>
      <c r="GO28" s="167"/>
      <c r="GP28" s="167"/>
      <c r="GQ28" s="167"/>
      <c r="GR28" s="167"/>
      <c r="GS28" s="167"/>
      <c r="GT28" s="167"/>
      <c r="GU28" s="167"/>
      <c r="GV28" s="167"/>
      <c r="GW28" s="167"/>
      <c r="GX28" s="167"/>
      <c r="GY28" s="167"/>
      <c r="GZ28" s="167"/>
      <c r="HA28" s="167"/>
      <c r="HB28" s="167"/>
      <c r="HC28" s="167"/>
      <c r="HD28" s="167"/>
      <c r="HE28" s="167"/>
      <c r="HF28" s="167"/>
      <c r="HG28" s="167"/>
      <c r="HH28" s="167"/>
      <c r="HI28" s="167"/>
      <c r="HJ28" s="167"/>
      <c r="HK28" s="167"/>
      <c r="HL28" s="167"/>
      <c r="HM28" s="167"/>
      <c r="HN28" s="167"/>
      <c r="HO28" s="167"/>
      <c r="HP28" s="167"/>
      <c r="HQ28" s="167"/>
      <c r="HR28" s="167"/>
      <c r="HS28" s="167"/>
      <c r="HT28" s="167"/>
      <c r="HU28" s="167"/>
      <c r="HV28" s="167"/>
      <c r="HW28" s="167"/>
      <c r="HX28" s="167"/>
      <c r="HY28" s="167"/>
      <c r="HZ28" s="167"/>
      <c r="IA28" s="167"/>
      <c r="IB28" s="167"/>
      <c r="IC28" s="167"/>
      <c r="ID28" s="167"/>
      <c r="IE28" s="167"/>
      <c r="IF28" s="167"/>
      <c r="IG28" s="167"/>
      <c r="IH28" s="167"/>
      <c r="II28" s="167"/>
      <c r="IJ28" s="167"/>
      <c r="IK28" s="167"/>
      <c r="IL28" s="167"/>
      <c r="IM28" s="167"/>
      <c r="IN28" s="167"/>
      <c r="IO28" s="167"/>
      <c r="IP28" s="167"/>
      <c r="IQ28" s="167"/>
      <c r="IR28" s="167"/>
      <c r="IS28" s="167"/>
      <c r="IT28" s="167"/>
      <c r="IU28" s="167"/>
      <c r="IV28" s="167"/>
      <c r="IW28" s="167"/>
      <c r="IX28" s="167"/>
      <c r="IY28" s="167"/>
      <c r="IZ28" s="167"/>
      <c r="JA28" s="167"/>
      <c r="JB28" s="167"/>
      <c r="JC28" s="167"/>
      <c r="JD28" s="167"/>
      <c r="JE28" s="167"/>
      <c r="JF28" s="167"/>
      <c r="JG28" s="167"/>
      <c r="JH28" s="167"/>
      <c r="JI28" s="167"/>
      <c r="JJ28" s="167"/>
      <c r="JK28" s="167"/>
      <c r="JL28" s="167"/>
      <c r="JM28" s="167"/>
      <c r="JN28" s="167"/>
      <c r="JO28" s="167"/>
      <c r="JP28" s="167"/>
      <c r="JQ28" s="167"/>
      <c r="JR28" s="167"/>
      <c r="JS28" s="167"/>
      <c r="JT28" s="167"/>
      <c r="JU28" s="167"/>
      <c r="JV28" s="167"/>
      <c r="JW28" s="167"/>
      <c r="JX28" s="167"/>
      <c r="JY28" s="167"/>
      <c r="JZ28" s="167"/>
      <c r="KA28" s="167"/>
      <c r="KB28" s="167"/>
      <c r="KC28" s="167"/>
      <c r="KD28" s="167"/>
      <c r="KE28" s="167"/>
      <c r="KF28" s="167"/>
      <c r="KG28" s="167"/>
      <c r="KH28" s="167"/>
      <c r="KI28" s="167"/>
      <c r="KJ28" s="167"/>
      <c r="KK28" s="167"/>
      <c r="KL28" s="167"/>
      <c r="KM28" s="167"/>
      <c r="KN28" s="167"/>
      <c r="KO28" s="167"/>
      <c r="KP28" s="167"/>
      <c r="KQ28" s="167"/>
      <c r="KR28" s="167"/>
      <c r="KS28" s="167"/>
      <c r="KT28" s="167"/>
      <c r="KU28" s="167"/>
    </row>
    <row r="29" spans="1:307" s="164" customFormat="1" ht="67.2">
      <c r="A29" s="308"/>
      <c r="B29" s="485" t="s">
        <v>657</v>
      </c>
      <c r="C29" s="465"/>
      <c r="D29" s="467"/>
      <c r="E29" s="467"/>
      <c r="F29" s="167"/>
      <c r="G29" s="167"/>
      <c r="H29" s="167"/>
      <c r="I29" s="167"/>
      <c r="J29" s="167"/>
      <c r="K29" s="167"/>
      <c r="L29" s="167"/>
      <c r="M29" s="167"/>
      <c r="N29" s="167"/>
      <c r="O29" s="167"/>
      <c r="P29" s="167"/>
      <c r="Q29" s="167"/>
      <c r="R29" s="167"/>
      <c r="S29" s="167"/>
      <c r="T29" s="167"/>
      <c r="U29" s="167"/>
      <c r="V29" s="167"/>
      <c r="W29" s="167"/>
      <c r="X29" s="194"/>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c r="DW29" s="167"/>
      <c r="DX29" s="167"/>
      <c r="DY29" s="167"/>
      <c r="DZ29" s="167"/>
      <c r="EA29" s="167"/>
      <c r="EB29" s="167"/>
      <c r="EC29" s="167"/>
      <c r="ED29" s="167"/>
      <c r="EE29" s="167"/>
      <c r="EF29" s="167"/>
      <c r="EG29" s="167"/>
      <c r="EH29" s="167"/>
      <c r="EI29" s="167"/>
      <c r="EJ29" s="167"/>
      <c r="EK29" s="167"/>
      <c r="EL29" s="167"/>
      <c r="EM29" s="167"/>
      <c r="EN29" s="167"/>
      <c r="EO29" s="167"/>
      <c r="EP29" s="167"/>
      <c r="EQ29" s="167"/>
      <c r="ER29" s="167"/>
      <c r="ES29" s="167"/>
      <c r="ET29" s="167"/>
      <c r="EU29" s="167"/>
      <c r="EV29" s="167"/>
      <c r="EW29" s="167"/>
      <c r="EX29" s="167"/>
      <c r="EY29" s="167"/>
      <c r="EZ29" s="167"/>
      <c r="FA29" s="167"/>
      <c r="FB29" s="167"/>
      <c r="FC29" s="167"/>
      <c r="FD29" s="167"/>
      <c r="FE29" s="167"/>
      <c r="FF29" s="167"/>
      <c r="FG29" s="167"/>
      <c r="FH29" s="167"/>
      <c r="FI29" s="167"/>
      <c r="FJ29" s="167"/>
      <c r="FK29" s="167"/>
      <c r="FL29" s="167"/>
      <c r="FM29" s="167"/>
      <c r="FN29" s="167"/>
      <c r="FO29" s="167"/>
      <c r="FP29" s="167"/>
      <c r="FQ29" s="167"/>
      <c r="FR29" s="167"/>
      <c r="FS29" s="167"/>
      <c r="FT29" s="167"/>
      <c r="FU29" s="167"/>
      <c r="FV29" s="167"/>
      <c r="FW29" s="167"/>
      <c r="FX29" s="167"/>
      <c r="FY29" s="167"/>
      <c r="FZ29" s="167"/>
      <c r="GA29" s="167"/>
      <c r="GB29" s="167"/>
      <c r="GC29" s="167"/>
      <c r="GD29" s="167"/>
      <c r="GE29" s="167"/>
      <c r="GF29" s="167"/>
      <c r="GG29" s="167"/>
      <c r="GH29" s="167"/>
      <c r="GI29" s="167"/>
      <c r="GJ29" s="167"/>
      <c r="GK29" s="167"/>
      <c r="GL29" s="167"/>
      <c r="GM29" s="167"/>
      <c r="GN29" s="167"/>
      <c r="GO29" s="167"/>
      <c r="GP29" s="167"/>
      <c r="GQ29" s="167"/>
      <c r="GR29" s="167"/>
      <c r="GS29" s="167"/>
      <c r="GT29" s="167"/>
      <c r="GU29" s="167"/>
      <c r="GV29" s="167"/>
      <c r="GW29" s="167"/>
      <c r="GX29" s="167"/>
      <c r="GY29" s="167"/>
      <c r="GZ29" s="167"/>
      <c r="HA29" s="167"/>
      <c r="HB29" s="167"/>
      <c r="HC29" s="167"/>
      <c r="HD29" s="167"/>
      <c r="HE29" s="167"/>
      <c r="HF29" s="167"/>
      <c r="HG29" s="167"/>
      <c r="HH29" s="167"/>
      <c r="HI29" s="167"/>
      <c r="HJ29" s="167"/>
      <c r="HK29" s="167"/>
      <c r="HL29" s="167"/>
      <c r="HM29" s="167"/>
      <c r="HN29" s="167"/>
      <c r="HO29" s="167"/>
      <c r="HP29" s="167"/>
      <c r="HQ29" s="167"/>
      <c r="HR29" s="167"/>
      <c r="HS29" s="167"/>
      <c r="HT29" s="167"/>
      <c r="HU29" s="167"/>
      <c r="HV29" s="167"/>
      <c r="HW29" s="167"/>
      <c r="HX29" s="167"/>
      <c r="HY29" s="167"/>
      <c r="HZ29" s="167"/>
      <c r="IA29" s="167"/>
      <c r="IB29" s="167"/>
      <c r="IC29" s="167"/>
      <c r="ID29" s="167"/>
      <c r="IE29" s="167"/>
      <c r="IF29" s="167"/>
      <c r="IG29" s="167"/>
      <c r="IH29" s="167"/>
      <c r="II29" s="167"/>
      <c r="IJ29" s="167"/>
      <c r="IK29" s="167"/>
      <c r="IL29" s="167"/>
      <c r="IM29" s="167"/>
      <c r="IN29" s="167"/>
      <c r="IO29" s="167"/>
      <c r="IP29" s="167"/>
      <c r="IQ29" s="167"/>
      <c r="IR29" s="167"/>
      <c r="IS29" s="167"/>
      <c r="IT29" s="167"/>
      <c r="IU29" s="167"/>
      <c r="IV29" s="167"/>
      <c r="IW29" s="167"/>
      <c r="IX29" s="167"/>
      <c r="IY29" s="167"/>
      <c r="IZ29" s="167"/>
      <c r="JA29" s="167"/>
      <c r="JB29" s="167"/>
      <c r="JC29" s="167"/>
      <c r="JD29" s="167"/>
      <c r="JE29" s="167"/>
      <c r="JF29" s="167"/>
      <c r="JG29" s="167"/>
      <c r="JH29" s="167"/>
      <c r="JI29" s="167"/>
      <c r="JJ29" s="167"/>
      <c r="JK29" s="167"/>
      <c r="JL29" s="167"/>
      <c r="JM29" s="167"/>
      <c r="JN29" s="167"/>
      <c r="JO29" s="167"/>
      <c r="JP29" s="167"/>
      <c r="JQ29" s="167"/>
      <c r="JR29" s="167"/>
      <c r="JS29" s="167"/>
      <c r="JT29" s="167"/>
      <c r="JU29" s="167"/>
      <c r="JV29" s="167"/>
      <c r="JW29" s="167"/>
      <c r="JX29" s="167"/>
      <c r="JY29" s="167"/>
      <c r="JZ29" s="167"/>
      <c r="KA29" s="167"/>
      <c r="KB29" s="167"/>
      <c r="KC29" s="167"/>
      <c r="KD29" s="167"/>
      <c r="KE29" s="167"/>
      <c r="KF29" s="167"/>
      <c r="KG29" s="167"/>
      <c r="KH29" s="167"/>
      <c r="KI29" s="167"/>
      <c r="KJ29" s="167"/>
      <c r="KK29" s="167"/>
      <c r="KL29" s="167"/>
      <c r="KM29" s="167"/>
      <c r="KN29" s="167"/>
      <c r="KO29" s="167"/>
      <c r="KP29" s="167"/>
      <c r="KQ29" s="167"/>
      <c r="KR29" s="167"/>
      <c r="KS29" s="167"/>
      <c r="KT29" s="167"/>
      <c r="KU29" s="167"/>
    </row>
    <row r="30" spans="1:307" s="164" customFormat="1" ht="24.6">
      <c r="A30" s="308"/>
      <c r="B30" s="241"/>
      <c r="C30" s="167"/>
      <c r="F30" s="167"/>
      <c r="G30" s="167"/>
      <c r="H30" s="167"/>
      <c r="I30" s="167"/>
      <c r="J30" s="167"/>
      <c r="K30" s="167"/>
      <c r="L30" s="167"/>
      <c r="M30" s="167"/>
      <c r="N30" s="167"/>
      <c r="O30" s="167"/>
      <c r="P30" s="167"/>
      <c r="Q30" s="167"/>
      <c r="R30" s="167"/>
      <c r="S30" s="167"/>
      <c r="T30" s="167"/>
      <c r="U30" s="167"/>
      <c r="V30" s="167"/>
      <c r="W30" s="167"/>
      <c r="X30" s="194"/>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c r="DW30" s="167"/>
      <c r="DX30" s="167"/>
      <c r="DY30" s="167"/>
      <c r="DZ30" s="167"/>
      <c r="EA30" s="167"/>
      <c r="EB30" s="167"/>
      <c r="EC30" s="167"/>
      <c r="ED30" s="167"/>
      <c r="EE30" s="167"/>
      <c r="EF30" s="167"/>
      <c r="EG30" s="167"/>
      <c r="EH30" s="167"/>
      <c r="EI30" s="167"/>
      <c r="EJ30" s="167"/>
      <c r="EK30" s="167"/>
      <c r="EL30" s="167"/>
      <c r="EM30" s="167"/>
      <c r="EN30" s="167"/>
      <c r="EO30" s="167"/>
      <c r="EP30" s="167"/>
      <c r="EQ30" s="167"/>
      <c r="ER30" s="167"/>
      <c r="ES30" s="167"/>
      <c r="ET30" s="167"/>
      <c r="EU30" s="167"/>
      <c r="EV30" s="167"/>
      <c r="EW30" s="167"/>
      <c r="EX30" s="167"/>
      <c r="EY30" s="167"/>
      <c r="EZ30" s="167"/>
      <c r="FA30" s="167"/>
      <c r="FB30" s="167"/>
      <c r="FC30" s="167"/>
      <c r="FD30" s="167"/>
      <c r="FE30" s="167"/>
      <c r="FF30" s="167"/>
      <c r="FG30" s="167"/>
      <c r="FH30" s="167"/>
      <c r="FI30" s="167"/>
      <c r="FJ30" s="167"/>
      <c r="FK30" s="167"/>
      <c r="FL30" s="167"/>
      <c r="FM30" s="167"/>
      <c r="FN30" s="167"/>
      <c r="FO30" s="167"/>
      <c r="FP30" s="167"/>
      <c r="FQ30" s="167"/>
      <c r="FR30" s="167"/>
      <c r="FS30" s="167"/>
      <c r="FT30" s="167"/>
      <c r="FU30" s="167"/>
      <c r="FV30" s="167"/>
      <c r="FW30" s="167"/>
      <c r="FX30" s="167"/>
      <c r="FY30" s="167"/>
      <c r="FZ30" s="167"/>
      <c r="GA30" s="167"/>
      <c r="GB30" s="167"/>
      <c r="GC30" s="167"/>
      <c r="GD30" s="167"/>
      <c r="GE30" s="167"/>
      <c r="GF30" s="167"/>
      <c r="GG30" s="167"/>
      <c r="GH30" s="167"/>
      <c r="GI30" s="167"/>
      <c r="GJ30" s="167"/>
      <c r="GK30" s="167"/>
      <c r="GL30" s="167"/>
      <c r="GM30" s="167"/>
      <c r="GN30" s="167"/>
      <c r="GO30" s="167"/>
      <c r="GP30" s="167"/>
      <c r="GQ30" s="167"/>
      <c r="GR30" s="167"/>
      <c r="GS30" s="167"/>
      <c r="GT30" s="167"/>
      <c r="GU30" s="167"/>
      <c r="GV30" s="167"/>
      <c r="GW30" s="167"/>
      <c r="GX30" s="167"/>
      <c r="GY30" s="167"/>
      <c r="GZ30" s="167"/>
      <c r="HA30" s="167"/>
      <c r="HB30" s="167"/>
      <c r="HC30" s="167"/>
      <c r="HD30" s="167"/>
      <c r="HE30" s="167"/>
      <c r="HF30" s="167"/>
      <c r="HG30" s="167"/>
      <c r="HH30" s="167"/>
      <c r="HI30" s="167"/>
      <c r="HJ30" s="167"/>
      <c r="HK30" s="167"/>
      <c r="HL30" s="167"/>
      <c r="HM30" s="167"/>
      <c r="HN30" s="167"/>
      <c r="HO30" s="167"/>
      <c r="HP30" s="167"/>
      <c r="HQ30" s="167"/>
      <c r="HR30" s="167"/>
      <c r="HS30" s="167"/>
      <c r="HT30" s="167"/>
      <c r="HU30" s="167"/>
      <c r="HV30" s="167"/>
      <c r="HW30" s="167"/>
      <c r="HX30" s="167"/>
      <c r="HY30" s="167"/>
      <c r="HZ30" s="167"/>
      <c r="IA30" s="167"/>
      <c r="IB30" s="167"/>
      <c r="IC30" s="167"/>
      <c r="ID30" s="167"/>
      <c r="IE30" s="167"/>
      <c r="IF30" s="167"/>
      <c r="IG30" s="167"/>
      <c r="IH30" s="167"/>
      <c r="II30" s="167"/>
      <c r="IJ30" s="167"/>
      <c r="IK30" s="167"/>
      <c r="IL30" s="167"/>
      <c r="IM30" s="167"/>
      <c r="IN30" s="167"/>
      <c r="IO30" s="167"/>
      <c r="IP30" s="167"/>
      <c r="IQ30" s="167"/>
      <c r="IR30" s="167"/>
      <c r="IS30" s="167"/>
      <c r="IT30" s="167"/>
      <c r="IU30" s="167"/>
      <c r="IV30" s="167"/>
      <c r="IW30" s="167"/>
      <c r="IX30" s="167"/>
      <c r="IY30" s="167"/>
      <c r="IZ30" s="167"/>
      <c r="JA30" s="167"/>
      <c r="JB30" s="167"/>
      <c r="JC30" s="167"/>
      <c r="JD30" s="167"/>
      <c r="JE30" s="167"/>
      <c r="JF30" s="167"/>
      <c r="JG30" s="167"/>
      <c r="JH30" s="167"/>
      <c r="JI30" s="167"/>
      <c r="JJ30" s="167"/>
      <c r="JK30" s="167"/>
      <c r="JL30" s="167"/>
      <c r="JM30" s="167"/>
      <c r="JN30" s="167"/>
      <c r="JO30" s="167"/>
      <c r="JP30" s="167"/>
      <c r="JQ30" s="167"/>
      <c r="JR30" s="167"/>
      <c r="JS30" s="167"/>
      <c r="JT30" s="167"/>
      <c r="JU30" s="167"/>
      <c r="JV30" s="167"/>
      <c r="JW30" s="167"/>
      <c r="JX30" s="167"/>
      <c r="JY30" s="167"/>
      <c r="JZ30" s="167"/>
      <c r="KA30" s="167"/>
      <c r="KB30" s="167"/>
      <c r="KC30" s="167"/>
      <c r="KD30" s="167"/>
      <c r="KE30" s="167"/>
      <c r="KF30" s="167"/>
      <c r="KG30" s="167"/>
      <c r="KH30" s="167"/>
      <c r="KI30" s="167"/>
      <c r="KJ30" s="167"/>
      <c r="KK30" s="167"/>
      <c r="KL30" s="167"/>
      <c r="KM30" s="167"/>
      <c r="KN30" s="167"/>
      <c r="KO30" s="167"/>
      <c r="KP30" s="167"/>
      <c r="KQ30" s="167"/>
      <c r="KR30" s="167"/>
      <c r="KS30" s="167"/>
      <c r="KT30" s="167"/>
      <c r="KU30" s="167"/>
    </row>
    <row r="31" spans="1:307" s="164" customFormat="1" ht="82.5" customHeight="1">
      <c r="A31" s="272"/>
      <c r="B31" s="556" t="s">
        <v>82</v>
      </c>
      <c r="C31" s="556"/>
      <c r="D31" s="556"/>
      <c r="E31" s="167"/>
      <c r="F31" s="167"/>
      <c r="G31" s="167"/>
      <c r="H31" s="167"/>
      <c r="I31" s="167"/>
      <c r="J31" s="167"/>
      <c r="K31" s="167"/>
      <c r="L31" s="167"/>
      <c r="M31" s="167"/>
      <c r="N31" s="167"/>
      <c r="O31" s="167"/>
      <c r="P31" s="167"/>
      <c r="Q31" s="167"/>
      <c r="R31" s="167"/>
      <c r="S31" s="167"/>
      <c r="T31" s="167"/>
      <c r="U31" s="167"/>
      <c r="V31" s="167"/>
      <c r="W31" s="167"/>
      <c r="X31" s="194"/>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c r="DW31" s="167"/>
      <c r="DX31" s="167"/>
      <c r="DY31" s="167"/>
      <c r="DZ31" s="167"/>
      <c r="EA31" s="167"/>
      <c r="EB31" s="167"/>
      <c r="EC31" s="167"/>
      <c r="ED31" s="167"/>
      <c r="EE31" s="167"/>
      <c r="EF31" s="167"/>
      <c r="EG31" s="167"/>
      <c r="EH31" s="167"/>
      <c r="EI31" s="167"/>
      <c r="EJ31" s="167"/>
      <c r="EK31" s="167"/>
      <c r="EL31" s="167"/>
      <c r="EM31" s="167"/>
      <c r="EN31" s="167"/>
      <c r="EO31" s="167"/>
      <c r="EP31" s="167"/>
      <c r="EQ31" s="167"/>
      <c r="ER31" s="167"/>
      <c r="ES31" s="167"/>
      <c r="ET31" s="167"/>
      <c r="EU31" s="167"/>
      <c r="EV31" s="167"/>
      <c r="EW31" s="167"/>
      <c r="EX31" s="167"/>
      <c r="EY31" s="167"/>
      <c r="EZ31" s="167"/>
      <c r="FA31" s="167"/>
      <c r="FB31" s="167"/>
      <c r="FC31" s="167"/>
      <c r="FD31" s="167"/>
      <c r="FE31" s="167"/>
      <c r="FF31" s="167"/>
      <c r="FG31" s="167"/>
      <c r="FH31" s="167"/>
      <c r="FI31" s="167"/>
      <c r="FJ31" s="167"/>
      <c r="FK31" s="167"/>
      <c r="FL31" s="167"/>
      <c r="FM31" s="167"/>
      <c r="FN31" s="167"/>
      <c r="FO31" s="167"/>
      <c r="FP31" s="167"/>
      <c r="FQ31" s="167"/>
      <c r="FR31" s="167"/>
      <c r="FS31" s="167"/>
      <c r="FT31" s="167"/>
      <c r="FU31" s="167"/>
      <c r="FV31" s="167"/>
      <c r="FW31" s="167"/>
      <c r="FX31" s="167"/>
      <c r="FY31" s="167"/>
      <c r="FZ31" s="167"/>
      <c r="GA31" s="167"/>
      <c r="GB31" s="167"/>
      <c r="GC31" s="167"/>
      <c r="GD31" s="167"/>
      <c r="GE31" s="167"/>
      <c r="GF31" s="167"/>
      <c r="GG31" s="167"/>
      <c r="GH31" s="167"/>
      <c r="GI31" s="167"/>
      <c r="GJ31" s="167"/>
      <c r="GK31" s="167"/>
      <c r="GL31" s="167"/>
      <c r="GM31" s="167"/>
      <c r="GN31" s="167"/>
      <c r="GO31" s="167"/>
      <c r="GP31" s="167"/>
      <c r="GQ31" s="167"/>
      <c r="GR31" s="167"/>
      <c r="GS31" s="167"/>
      <c r="GT31" s="167"/>
      <c r="GU31" s="167"/>
      <c r="GV31" s="167"/>
      <c r="GW31" s="167"/>
      <c r="GX31" s="167"/>
      <c r="GY31" s="167"/>
      <c r="GZ31" s="167"/>
      <c r="HA31" s="167"/>
      <c r="HB31" s="167"/>
      <c r="HC31" s="167"/>
      <c r="HD31" s="167"/>
      <c r="HE31" s="167"/>
      <c r="HF31" s="167"/>
      <c r="HG31" s="167"/>
      <c r="HH31" s="167"/>
      <c r="HI31" s="167"/>
      <c r="HJ31" s="167"/>
      <c r="HK31" s="167"/>
      <c r="HL31" s="167"/>
      <c r="HM31" s="167"/>
      <c r="HN31" s="167"/>
      <c r="HO31" s="167"/>
      <c r="HP31" s="167"/>
      <c r="HQ31" s="167"/>
      <c r="HR31" s="167"/>
      <c r="HS31" s="167"/>
      <c r="HT31" s="167"/>
      <c r="HU31" s="167"/>
      <c r="HV31" s="167"/>
      <c r="HW31" s="167"/>
      <c r="HX31" s="167"/>
      <c r="HY31" s="167"/>
      <c r="HZ31" s="167"/>
      <c r="IA31" s="167"/>
      <c r="IB31" s="167"/>
      <c r="IC31" s="167"/>
      <c r="ID31" s="167"/>
      <c r="IE31" s="167"/>
      <c r="IF31" s="167"/>
      <c r="IG31" s="167"/>
      <c r="IH31" s="167"/>
      <c r="II31" s="167"/>
      <c r="IJ31" s="167"/>
      <c r="IK31" s="167"/>
      <c r="IL31" s="167"/>
      <c r="IM31" s="167"/>
      <c r="IN31" s="167"/>
      <c r="IO31" s="167"/>
      <c r="IP31" s="167"/>
      <c r="IQ31" s="167"/>
      <c r="IR31" s="167"/>
      <c r="IS31" s="167"/>
      <c r="IT31" s="167"/>
      <c r="IU31" s="167"/>
      <c r="IV31" s="167"/>
      <c r="IW31" s="167"/>
      <c r="IX31" s="167"/>
      <c r="IY31" s="167"/>
      <c r="IZ31" s="167"/>
      <c r="JA31" s="167"/>
      <c r="JB31" s="167"/>
      <c r="JC31" s="167"/>
      <c r="JD31" s="167"/>
      <c r="JE31" s="167"/>
      <c r="JF31" s="167"/>
      <c r="JG31" s="167"/>
      <c r="JH31" s="167"/>
      <c r="JI31" s="167"/>
      <c r="JJ31" s="167"/>
      <c r="JK31" s="167"/>
      <c r="JL31" s="167"/>
      <c r="JM31" s="167"/>
      <c r="JN31" s="167"/>
      <c r="JO31" s="167"/>
      <c r="JP31" s="167"/>
      <c r="JQ31" s="167"/>
      <c r="JR31" s="167"/>
      <c r="JS31" s="167"/>
      <c r="JT31" s="167"/>
      <c r="JU31" s="167"/>
      <c r="JV31" s="167"/>
      <c r="JW31" s="167"/>
      <c r="JX31" s="167"/>
      <c r="JY31" s="167"/>
      <c r="JZ31" s="167"/>
      <c r="KA31" s="167"/>
      <c r="KB31" s="167"/>
      <c r="KC31" s="167"/>
      <c r="KD31" s="167"/>
      <c r="KE31" s="167"/>
      <c r="KF31" s="167"/>
      <c r="KG31" s="167"/>
      <c r="KH31" s="167"/>
      <c r="KI31" s="167"/>
      <c r="KJ31" s="167"/>
      <c r="KK31" s="167"/>
      <c r="KL31" s="167"/>
      <c r="KM31" s="167"/>
      <c r="KN31" s="167"/>
      <c r="KO31" s="167"/>
      <c r="KP31" s="167"/>
      <c r="KQ31" s="167"/>
      <c r="KR31" s="167"/>
      <c r="KS31" s="167"/>
      <c r="KT31" s="167"/>
      <c r="KU31" s="167"/>
    </row>
    <row r="32" spans="1:307" s="164" customFormat="1" ht="67.2">
      <c r="A32" s="308"/>
      <c r="C32" s="468" t="s">
        <v>83</v>
      </c>
      <c r="E32" s="167"/>
      <c r="F32" s="167"/>
      <c r="G32" s="167"/>
      <c r="H32" s="167"/>
      <c r="I32" s="167"/>
      <c r="J32" s="167"/>
      <c r="K32" s="167"/>
      <c r="L32" s="167"/>
      <c r="M32" s="167"/>
      <c r="N32" s="167"/>
      <c r="O32" s="167"/>
      <c r="P32" s="167"/>
      <c r="Q32" s="167"/>
      <c r="R32" s="167"/>
      <c r="S32" s="167"/>
      <c r="T32" s="167"/>
      <c r="U32" s="167"/>
      <c r="V32" s="167"/>
      <c r="W32" s="167"/>
      <c r="X32" s="194"/>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c r="GA32" s="167"/>
      <c r="GB32" s="167"/>
      <c r="GC32" s="167"/>
      <c r="GD32" s="167"/>
      <c r="GE32" s="167"/>
      <c r="GF32" s="167"/>
      <c r="GG32" s="167"/>
      <c r="GH32" s="167"/>
      <c r="GI32" s="167"/>
      <c r="GJ32" s="167"/>
      <c r="GK32" s="167"/>
      <c r="GL32" s="167"/>
      <c r="GM32" s="167"/>
      <c r="GN32" s="167"/>
      <c r="GO32" s="167"/>
      <c r="GP32" s="167"/>
      <c r="GQ32" s="167"/>
      <c r="GR32" s="167"/>
      <c r="GS32" s="167"/>
      <c r="GT32" s="167"/>
      <c r="GU32" s="167"/>
      <c r="GV32" s="167"/>
      <c r="GW32" s="167"/>
      <c r="GX32" s="167"/>
      <c r="GY32" s="167"/>
      <c r="GZ32" s="167"/>
      <c r="HA32" s="167"/>
      <c r="HB32" s="167"/>
      <c r="HC32" s="167"/>
      <c r="HD32" s="167"/>
      <c r="HE32" s="167"/>
      <c r="HF32" s="167"/>
      <c r="HG32" s="167"/>
      <c r="HH32" s="167"/>
      <c r="HI32" s="167"/>
      <c r="HJ32" s="167"/>
      <c r="HK32" s="167"/>
      <c r="HL32" s="167"/>
      <c r="HM32" s="167"/>
      <c r="HN32" s="167"/>
      <c r="HO32" s="167"/>
      <c r="HP32" s="167"/>
      <c r="HQ32" s="167"/>
      <c r="HR32" s="167"/>
      <c r="HS32" s="167"/>
      <c r="HT32" s="167"/>
      <c r="HU32" s="167"/>
      <c r="HV32" s="167"/>
      <c r="HW32" s="167"/>
      <c r="HX32" s="167"/>
      <c r="HY32" s="167"/>
      <c r="HZ32" s="167"/>
      <c r="IA32" s="167"/>
      <c r="IB32" s="167"/>
      <c r="IC32" s="167"/>
      <c r="ID32" s="167"/>
      <c r="IE32" s="167"/>
      <c r="IF32" s="167"/>
      <c r="IG32" s="167"/>
      <c r="IH32" s="167"/>
      <c r="II32" s="167"/>
      <c r="IJ32" s="167"/>
      <c r="IK32" s="167"/>
      <c r="IL32" s="167"/>
      <c r="IM32" s="167"/>
      <c r="IN32" s="167"/>
      <c r="IO32" s="167"/>
      <c r="IP32" s="167"/>
      <c r="IQ32" s="167"/>
      <c r="IR32" s="167"/>
      <c r="IS32" s="167"/>
      <c r="IT32" s="167"/>
      <c r="IU32" s="167"/>
      <c r="IV32" s="167"/>
      <c r="IW32" s="167"/>
      <c r="IX32" s="167"/>
      <c r="IY32" s="167"/>
      <c r="IZ32" s="167"/>
      <c r="JA32" s="167"/>
      <c r="JB32" s="167"/>
      <c r="JC32" s="167"/>
      <c r="JD32" s="167"/>
      <c r="JE32" s="167"/>
      <c r="JF32" s="167"/>
      <c r="JG32" s="167"/>
      <c r="JH32" s="167"/>
      <c r="JI32" s="167"/>
      <c r="JJ32" s="167"/>
      <c r="JK32" s="167"/>
      <c r="JL32" s="167"/>
      <c r="JM32" s="167"/>
      <c r="JN32" s="167"/>
      <c r="JO32" s="167"/>
      <c r="JP32" s="167"/>
      <c r="JQ32" s="167"/>
      <c r="JR32" s="167"/>
      <c r="JS32" s="167"/>
      <c r="JT32" s="167"/>
      <c r="JU32" s="167"/>
      <c r="JV32" s="167"/>
      <c r="JW32" s="167"/>
      <c r="JX32" s="167"/>
      <c r="JY32" s="167"/>
      <c r="JZ32" s="167"/>
      <c r="KA32" s="167"/>
      <c r="KB32" s="167"/>
      <c r="KC32" s="167"/>
      <c r="KD32" s="167"/>
      <c r="KE32" s="167"/>
      <c r="KF32" s="167"/>
      <c r="KG32" s="167"/>
      <c r="KH32" s="167"/>
      <c r="KI32" s="167"/>
      <c r="KJ32" s="167"/>
      <c r="KK32" s="167"/>
      <c r="KL32" s="167"/>
      <c r="KM32" s="167"/>
      <c r="KN32" s="167"/>
      <c r="KO32" s="167"/>
      <c r="KP32" s="167"/>
      <c r="KQ32" s="167"/>
      <c r="KR32" s="167"/>
      <c r="KS32" s="167"/>
      <c r="KT32" s="167"/>
      <c r="KU32" s="167"/>
    </row>
    <row r="33" spans="1:307" s="164" customFormat="1" ht="33.6">
      <c r="A33" s="308"/>
      <c r="B33" s="469" t="s">
        <v>84</v>
      </c>
      <c r="C33" s="505" t="str">
        <f>IF(OR($C$21="",$D$21="",$C$23="",$C$26="",$C$29=""),קבועים!$C$146,קבועים!G138)</f>
        <v>יש למלא את פרופיל הפריקה ממערכת האגירה המתוכננת</v>
      </c>
      <c r="E33" s="487" t="str">
        <f>IF(OR(C33=0,C33=""),קבועים!$C$148,"")</f>
        <v/>
      </c>
      <c r="F33" s="167"/>
      <c r="G33" s="167"/>
      <c r="H33" s="167"/>
      <c r="I33" s="167"/>
      <c r="J33" s="167"/>
      <c r="K33" s="167"/>
      <c r="L33" s="167"/>
      <c r="M33" s="167"/>
      <c r="N33" s="167"/>
      <c r="O33" s="167"/>
      <c r="P33" s="167"/>
      <c r="Q33" s="167"/>
      <c r="R33" s="167"/>
      <c r="S33" s="167"/>
      <c r="T33" s="167"/>
      <c r="U33" s="167"/>
      <c r="V33" s="167"/>
      <c r="W33" s="167"/>
      <c r="X33" s="194"/>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c r="FF33" s="167"/>
      <c r="FG33" s="167"/>
      <c r="FH33" s="167"/>
      <c r="FI33" s="167"/>
      <c r="FJ33" s="167"/>
      <c r="FK33" s="167"/>
      <c r="FL33" s="167"/>
      <c r="FM33" s="167"/>
      <c r="FN33" s="167"/>
      <c r="FO33" s="167"/>
      <c r="FP33" s="167"/>
      <c r="FQ33" s="167"/>
      <c r="FR33" s="167"/>
      <c r="FS33" s="167"/>
      <c r="FT33" s="167"/>
      <c r="FU33" s="167"/>
      <c r="FV33" s="167"/>
      <c r="FW33" s="167"/>
      <c r="FX33" s="167"/>
      <c r="FY33" s="167"/>
      <c r="FZ33" s="167"/>
      <c r="GA33" s="167"/>
      <c r="GB33" s="167"/>
      <c r="GC33" s="167"/>
      <c r="GD33" s="167"/>
      <c r="GE33" s="167"/>
      <c r="GF33" s="167"/>
      <c r="GG33" s="167"/>
      <c r="GH33" s="167"/>
      <c r="GI33" s="167"/>
      <c r="GJ33" s="167"/>
      <c r="GK33" s="167"/>
      <c r="GL33" s="167"/>
      <c r="GM33" s="167"/>
      <c r="GN33" s="167"/>
      <c r="GO33" s="167"/>
      <c r="GP33" s="167"/>
      <c r="GQ33" s="167"/>
      <c r="GR33" s="167"/>
      <c r="GS33" s="167"/>
      <c r="GT33" s="167"/>
      <c r="GU33" s="167"/>
      <c r="GV33" s="167"/>
      <c r="GW33" s="167"/>
      <c r="GX33" s="167"/>
      <c r="GY33" s="167"/>
      <c r="GZ33" s="167"/>
      <c r="HA33" s="167"/>
      <c r="HB33" s="167"/>
      <c r="HC33" s="167"/>
      <c r="HD33" s="167"/>
      <c r="HE33" s="167"/>
      <c r="HF33" s="167"/>
      <c r="HG33" s="167"/>
      <c r="HH33" s="167"/>
      <c r="HI33" s="167"/>
      <c r="HJ33" s="167"/>
      <c r="HK33" s="167"/>
      <c r="HL33" s="167"/>
      <c r="HM33" s="167"/>
      <c r="HN33" s="167"/>
      <c r="HO33" s="167"/>
      <c r="HP33" s="167"/>
      <c r="HQ33" s="167"/>
      <c r="HR33" s="167"/>
      <c r="HS33" s="167"/>
      <c r="HT33" s="167"/>
      <c r="HU33" s="167"/>
      <c r="HV33" s="167"/>
      <c r="HW33" s="167"/>
      <c r="HX33" s="167"/>
      <c r="HY33" s="167"/>
      <c r="HZ33" s="167"/>
      <c r="IA33" s="167"/>
      <c r="IB33" s="167"/>
      <c r="IC33" s="167"/>
      <c r="ID33" s="167"/>
      <c r="IE33" s="167"/>
      <c r="IF33" s="167"/>
      <c r="IG33" s="167"/>
      <c r="IH33" s="167"/>
      <c r="II33" s="167"/>
      <c r="IJ33" s="167"/>
      <c r="IK33" s="167"/>
      <c r="IL33" s="167"/>
      <c r="IM33" s="167"/>
      <c r="IN33" s="167"/>
      <c r="IO33" s="167"/>
      <c r="IP33" s="167"/>
      <c r="IQ33" s="167"/>
      <c r="IR33" s="167"/>
      <c r="IS33" s="167"/>
      <c r="IT33" s="167"/>
      <c r="IU33" s="167"/>
      <c r="IV33" s="167"/>
      <c r="IW33" s="167"/>
      <c r="IX33" s="167"/>
      <c r="IY33" s="167"/>
      <c r="IZ33" s="167"/>
      <c r="JA33" s="167"/>
      <c r="JB33" s="167"/>
      <c r="JC33" s="167"/>
      <c r="JD33" s="167"/>
      <c r="JE33" s="167"/>
      <c r="JF33" s="167"/>
      <c r="JG33" s="167"/>
      <c r="JH33" s="167"/>
      <c r="JI33" s="167"/>
      <c r="JJ33" s="167"/>
      <c r="JK33" s="167"/>
      <c r="JL33" s="167"/>
      <c r="JM33" s="167"/>
      <c r="JN33" s="167"/>
      <c r="JO33" s="167"/>
      <c r="JP33" s="167"/>
      <c r="JQ33" s="167"/>
      <c r="JR33" s="167"/>
      <c r="JS33" s="167"/>
      <c r="JT33" s="167"/>
      <c r="JU33" s="167"/>
      <c r="JV33" s="167"/>
      <c r="JW33" s="167"/>
      <c r="JX33" s="167"/>
      <c r="JY33" s="167"/>
      <c r="JZ33" s="167"/>
      <c r="KA33" s="167"/>
      <c r="KB33" s="167"/>
      <c r="KC33" s="167"/>
      <c r="KD33" s="167"/>
      <c r="KE33" s="167"/>
      <c r="KF33" s="167"/>
      <c r="KG33" s="167"/>
      <c r="KH33" s="167"/>
      <c r="KI33" s="167"/>
      <c r="KJ33" s="167"/>
      <c r="KK33" s="167"/>
      <c r="KL33" s="167"/>
      <c r="KM33" s="167"/>
      <c r="KN33" s="167"/>
      <c r="KO33" s="167"/>
      <c r="KP33" s="167"/>
      <c r="KQ33" s="167"/>
      <c r="KR33" s="167"/>
      <c r="KS33" s="167"/>
      <c r="KT33" s="167"/>
      <c r="KU33" s="167"/>
    </row>
    <row r="34" spans="1:307" s="164" customFormat="1" ht="33.6">
      <c r="A34" s="308"/>
      <c r="B34" s="469" t="s">
        <v>85</v>
      </c>
      <c r="C34" s="505" t="str">
        <f>IF(OR($C$21="",$D$21="",$C$23="",$C$26="",$C$29=""),קבועים!$C$146,קבועים!G139)</f>
        <v>יש למלא את פרופיל הפריקה ממערכת האגירה המתוכננת</v>
      </c>
      <c r="E34" s="487" t="str">
        <f>IF($C$23=קבועים!$C$3,"",IF(OR(C34=0,C34=""),קבועים!C148,""))</f>
        <v/>
      </c>
      <c r="F34" s="167"/>
      <c r="G34" s="167"/>
      <c r="H34" s="167"/>
      <c r="I34" s="167"/>
      <c r="J34" s="167"/>
      <c r="K34" s="167"/>
      <c r="L34" s="167"/>
      <c r="M34" s="167"/>
      <c r="N34" s="167"/>
      <c r="O34" s="167"/>
      <c r="P34" s="167"/>
      <c r="Q34" s="167"/>
      <c r="R34" s="167"/>
      <c r="S34" s="167"/>
      <c r="T34" s="167"/>
      <c r="U34" s="167"/>
      <c r="V34" s="167"/>
      <c r="W34" s="167"/>
      <c r="X34" s="194"/>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c r="DW34" s="167"/>
      <c r="DX34" s="167"/>
      <c r="DY34" s="167"/>
      <c r="DZ34" s="167"/>
      <c r="EA34" s="167"/>
      <c r="EB34" s="167"/>
      <c r="EC34" s="167"/>
      <c r="ED34" s="167"/>
      <c r="EE34" s="167"/>
      <c r="EF34" s="167"/>
      <c r="EG34" s="167"/>
      <c r="EH34" s="167"/>
      <c r="EI34" s="167"/>
      <c r="EJ34" s="167"/>
      <c r="EK34" s="167"/>
      <c r="EL34" s="167"/>
      <c r="EM34" s="167"/>
      <c r="EN34" s="167"/>
      <c r="EO34" s="167"/>
      <c r="EP34" s="167"/>
      <c r="EQ34" s="167"/>
      <c r="ER34" s="167"/>
      <c r="ES34" s="167"/>
      <c r="ET34" s="167"/>
      <c r="EU34" s="167"/>
      <c r="EV34" s="167"/>
      <c r="EW34" s="167"/>
      <c r="EX34" s="167"/>
      <c r="EY34" s="167"/>
      <c r="EZ34" s="167"/>
      <c r="FA34" s="167"/>
      <c r="FB34" s="167"/>
      <c r="FC34" s="167"/>
      <c r="FD34" s="167"/>
      <c r="FE34" s="167"/>
      <c r="FF34" s="167"/>
      <c r="FG34" s="167"/>
      <c r="FH34" s="167"/>
      <c r="FI34" s="167"/>
      <c r="FJ34" s="167"/>
      <c r="FK34" s="167"/>
      <c r="FL34" s="167"/>
      <c r="FM34" s="167"/>
      <c r="FN34" s="167"/>
      <c r="FO34" s="167"/>
      <c r="FP34" s="167"/>
      <c r="FQ34" s="167"/>
      <c r="FR34" s="167"/>
      <c r="FS34" s="167"/>
      <c r="FT34" s="167"/>
      <c r="FU34" s="167"/>
      <c r="FV34" s="167"/>
      <c r="FW34" s="167"/>
      <c r="FX34" s="167"/>
      <c r="FY34" s="167"/>
      <c r="FZ34" s="167"/>
      <c r="GA34" s="167"/>
      <c r="GB34" s="167"/>
      <c r="GC34" s="167"/>
      <c r="GD34" s="167"/>
      <c r="GE34" s="167"/>
      <c r="GF34" s="167"/>
      <c r="GG34" s="167"/>
      <c r="GH34" s="167"/>
      <c r="GI34" s="167"/>
      <c r="GJ34" s="167"/>
      <c r="GK34" s="167"/>
      <c r="GL34" s="167"/>
      <c r="GM34" s="167"/>
      <c r="GN34" s="167"/>
      <c r="GO34" s="167"/>
      <c r="GP34" s="167"/>
      <c r="GQ34" s="167"/>
      <c r="GR34" s="167"/>
      <c r="GS34" s="167"/>
      <c r="GT34" s="167"/>
      <c r="GU34" s="167"/>
      <c r="GV34" s="167"/>
      <c r="GW34" s="167"/>
      <c r="GX34" s="167"/>
      <c r="GY34" s="167"/>
      <c r="GZ34" s="167"/>
      <c r="HA34" s="167"/>
      <c r="HB34" s="167"/>
      <c r="HC34" s="167"/>
      <c r="HD34" s="167"/>
      <c r="HE34" s="167"/>
      <c r="HF34" s="167"/>
      <c r="HG34" s="167"/>
      <c r="HH34" s="167"/>
      <c r="HI34" s="167"/>
      <c r="HJ34" s="167"/>
      <c r="HK34" s="167"/>
      <c r="HL34" s="167"/>
      <c r="HM34" s="167"/>
      <c r="HN34" s="167"/>
      <c r="HO34" s="167"/>
      <c r="HP34" s="167"/>
      <c r="HQ34" s="167"/>
      <c r="HR34" s="167"/>
      <c r="HS34" s="167"/>
      <c r="HT34" s="167"/>
      <c r="HU34" s="167"/>
      <c r="HV34" s="167"/>
      <c r="HW34" s="167"/>
      <c r="HX34" s="167"/>
      <c r="HY34" s="167"/>
      <c r="HZ34" s="167"/>
      <c r="IA34" s="167"/>
      <c r="IB34" s="167"/>
      <c r="IC34" s="167"/>
      <c r="ID34" s="167"/>
      <c r="IE34" s="167"/>
      <c r="IF34" s="167"/>
      <c r="IG34" s="167"/>
      <c r="IH34" s="167"/>
      <c r="II34" s="167"/>
      <c r="IJ34" s="167"/>
      <c r="IK34" s="167"/>
      <c r="IL34" s="167"/>
      <c r="IM34" s="167"/>
      <c r="IN34" s="167"/>
      <c r="IO34" s="167"/>
      <c r="IP34" s="167"/>
      <c r="IQ34" s="167"/>
      <c r="IR34" s="167"/>
      <c r="IS34" s="167"/>
      <c r="IT34" s="167"/>
      <c r="IU34" s="167"/>
      <c r="IV34" s="167"/>
      <c r="IW34" s="167"/>
      <c r="IX34" s="167"/>
      <c r="IY34" s="167"/>
      <c r="IZ34" s="167"/>
      <c r="JA34" s="167"/>
      <c r="JB34" s="167"/>
      <c r="JC34" s="167"/>
      <c r="JD34" s="167"/>
      <c r="JE34" s="167"/>
      <c r="JF34" s="167"/>
      <c r="JG34" s="167"/>
      <c r="JH34" s="167"/>
      <c r="JI34" s="167"/>
      <c r="JJ34" s="167"/>
      <c r="JK34" s="167"/>
      <c r="JL34" s="167"/>
      <c r="JM34" s="167"/>
      <c r="JN34" s="167"/>
      <c r="JO34" s="167"/>
      <c r="JP34" s="167"/>
      <c r="JQ34" s="167"/>
      <c r="JR34" s="167"/>
      <c r="JS34" s="167"/>
      <c r="JT34" s="167"/>
      <c r="JU34" s="167"/>
      <c r="JV34" s="167"/>
      <c r="JW34" s="167"/>
      <c r="JX34" s="167"/>
      <c r="JY34" s="167"/>
      <c r="JZ34" s="167"/>
      <c r="KA34" s="167"/>
      <c r="KB34" s="167"/>
      <c r="KC34" s="167"/>
      <c r="KD34" s="167"/>
      <c r="KE34" s="167"/>
      <c r="KF34" s="167"/>
      <c r="KG34" s="167"/>
      <c r="KH34" s="167"/>
      <c r="KI34" s="167"/>
      <c r="KJ34" s="167"/>
      <c r="KK34" s="167"/>
      <c r="KL34" s="167"/>
      <c r="KM34" s="167"/>
      <c r="KN34" s="167"/>
      <c r="KO34" s="167"/>
      <c r="KP34" s="167"/>
      <c r="KQ34" s="167"/>
      <c r="KR34" s="167"/>
      <c r="KS34" s="167"/>
      <c r="KT34" s="167"/>
      <c r="KU34" s="167"/>
    </row>
    <row r="35" spans="1:307" s="164" customFormat="1" ht="33.6">
      <c r="A35" s="308"/>
      <c r="B35" s="469" t="s">
        <v>86</v>
      </c>
      <c r="C35" s="505" t="str">
        <f>IF(OR($C$21="",$D$21="",$C$23="",$C$26="",$C$29=""),קבועים!$C$146,קבועים!G140)</f>
        <v>יש למלא את פרופיל הפריקה ממערכת האגירה המתוכננת</v>
      </c>
      <c r="E35" s="487" t="str">
        <f>IF(OR(C35=0,C35=""),קבועים!C148,"")</f>
        <v/>
      </c>
      <c r="F35" s="167"/>
      <c r="G35" s="167"/>
      <c r="H35" s="167"/>
      <c r="I35" s="167"/>
      <c r="J35" s="167"/>
      <c r="K35" s="167"/>
      <c r="L35" s="167"/>
      <c r="M35" s="167"/>
      <c r="N35" s="167"/>
      <c r="O35" s="167"/>
      <c r="P35" s="167"/>
      <c r="Q35" s="167"/>
      <c r="R35" s="167"/>
      <c r="S35" s="167"/>
      <c r="T35" s="167"/>
      <c r="U35" s="167"/>
      <c r="V35" s="167"/>
      <c r="W35" s="167"/>
      <c r="X35" s="194"/>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c r="FF35" s="167"/>
      <c r="FG35" s="167"/>
      <c r="FH35" s="167"/>
      <c r="FI35" s="167"/>
      <c r="FJ35" s="167"/>
      <c r="FK35" s="167"/>
      <c r="FL35" s="167"/>
      <c r="FM35" s="167"/>
      <c r="FN35" s="167"/>
      <c r="FO35" s="167"/>
      <c r="FP35" s="167"/>
      <c r="FQ35" s="167"/>
      <c r="FR35" s="167"/>
      <c r="FS35" s="167"/>
      <c r="FT35" s="167"/>
      <c r="FU35" s="167"/>
      <c r="FV35" s="167"/>
      <c r="FW35" s="167"/>
      <c r="FX35" s="167"/>
      <c r="FY35" s="167"/>
      <c r="FZ35" s="167"/>
      <c r="GA35" s="167"/>
      <c r="GB35" s="167"/>
      <c r="GC35" s="167"/>
      <c r="GD35" s="167"/>
      <c r="GE35" s="167"/>
      <c r="GF35" s="167"/>
      <c r="GG35" s="167"/>
      <c r="GH35" s="167"/>
      <c r="GI35" s="167"/>
      <c r="GJ35" s="167"/>
      <c r="GK35" s="167"/>
      <c r="GL35" s="167"/>
      <c r="GM35" s="167"/>
      <c r="GN35" s="167"/>
      <c r="GO35" s="167"/>
      <c r="GP35" s="167"/>
      <c r="GQ35" s="167"/>
      <c r="GR35" s="167"/>
      <c r="GS35" s="167"/>
      <c r="GT35" s="167"/>
      <c r="GU35" s="167"/>
      <c r="GV35" s="167"/>
      <c r="GW35" s="167"/>
      <c r="GX35" s="167"/>
      <c r="GY35" s="167"/>
      <c r="GZ35" s="167"/>
      <c r="HA35" s="167"/>
      <c r="HB35" s="167"/>
      <c r="HC35" s="167"/>
      <c r="HD35" s="167"/>
      <c r="HE35" s="167"/>
      <c r="HF35" s="167"/>
      <c r="HG35" s="167"/>
      <c r="HH35" s="167"/>
      <c r="HI35" s="167"/>
      <c r="HJ35" s="167"/>
      <c r="HK35" s="167"/>
      <c r="HL35" s="167"/>
      <c r="HM35" s="167"/>
      <c r="HN35" s="167"/>
      <c r="HO35" s="167"/>
      <c r="HP35" s="167"/>
      <c r="HQ35" s="167"/>
      <c r="HR35" s="167"/>
      <c r="HS35" s="167"/>
      <c r="HT35" s="167"/>
      <c r="HU35" s="167"/>
      <c r="HV35" s="167"/>
      <c r="HW35" s="167"/>
      <c r="HX35" s="167"/>
      <c r="HY35" s="167"/>
      <c r="HZ35" s="167"/>
      <c r="IA35" s="167"/>
      <c r="IB35" s="167"/>
      <c r="IC35" s="167"/>
      <c r="ID35" s="167"/>
      <c r="IE35" s="167"/>
      <c r="IF35" s="167"/>
      <c r="IG35" s="167"/>
      <c r="IH35" s="167"/>
      <c r="II35" s="167"/>
      <c r="IJ35" s="167"/>
      <c r="IK35" s="167"/>
      <c r="IL35" s="167"/>
      <c r="IM35" s="167"/>
      <c r="IN35" s="167"/>
      <c r="IO35" s="167"/>
      <c r="IP35" s="167"/>
      <c r="IQ35" s="167"/>
      <c r="IR35" s="167"/>
      <c r="IS35" s="167"/>
      <c r="IT35" s="167"/>
      <c r="IU35" s="167"/>
      <c r="IV35" s="167"/>
      <c r="IW35" s="167"/>
      <c r="IX35" s="167"/>
      <c r="IY35" s="167"/>
      <c r="IZ35" s="167"/>
      <c r="JA35" s="167"/>
      <c r="JB35" s="167"/>
      <c r="JC35" s="167"/>
      <c r="JD35" s="167"/>
      <c r="JE35" s="167"/>
      <c r="JF35" s="167"/>
      <c r="JG35" s="167"/>
      <c r="JH35" s="167"/>
      <c r="JI35" s="167"/>
      <c r="JJ35" s="167"/>
      <c r="JK35" s="167"/>
      <c r="JL35" s="167"/>
      <c r="JM35" s="167"/>
      <c r="JN35" s="167"/>
      <c r="JO35" s="167"/>
      <c r="JP35" s="167"/>
      <c r="JQ35" s="167"/>
      <c r="JR35" s="167"/>
      <c r="JS35" s="167"/>
      <c r="JT35" s="167"/>
      <c r="JU35" s="167"/>
      <c r="JV35" s="167"/>
      <c r="JW35" s="167"/>
      <c r="JX35" s="167"/>
      <c r="JY35" s="167"/>
      <c r="JZ35" s="167"/>
      <c r="KA35" s="167"/>
      <c r="KB35" s="167"/>
      <c r="KC35" s="167"/>
      <c r="KD35" s="167"/>
      <c r="KE35" s="167"/>
      <c r="KF35" s="167"/>
      <c r="KG35" s="167"/>
      <c r="KH35" s="167"/>
      <c r="KI35" s="167"/>
      <c r="KJ35" s="167"/>
      <c r="KK35" s="167"/>
      <c r="KL35" s="167"/>
      <c r="KM35" s="167"/>
      <c r="KN35" s="167"/>
      <c r="KO35" s="167"/>
      <c r="KP35" s="167"/>
      <c r="KQ35" s="167"/>
      <c r="KR35" s="167"/>
      <c r="KS35" s="167"/>
      <c r="KT35" s="167"/>
      <c r="KU35" s="167"/>
    </row>
    <row r="36" spans="1:307" s="164" customFormat="1" ht="24.6">
      <c r="A36" s="308"/>
      <c r="B36" s="241"/>
      <c r="C36" s="167"/>
      <c r="D36" s="167"/>
      <c r="E36" s="167"/>
      <c r="F36" s="167"/>
      <c r="G36" s="167"/>
      <c r="H36" s="167"/>
      <c r="I36" s="167"/>
      <c r="J36" s="167"/>
      <c r="K36" s="167"/>
      <c r="L36" s="167"/>
      <c r="M36" s="167"/>
      <c r="N36" s="167"/>
      <c r="O36" s="167"/>
      <c r="P36" s="167"/>
      <c r="Q36" s="167"/>
      <c r="R36" s="167"/>
      <c r="S36" s="167"/>
      <c r="T36" s="167"/>
      <c r="U36" s="167"/>
      <c r="V36" s="167"/>
      <c r="W36" s="167"/>
      <c r="X36" s="194"/>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c r="EP36" s="167"/>
      <c r="EQ36" s="167"/>
      <c r="ER36" s="167"/>
      <c r="ES36" s="167"/>
      <c r="ET36" s="167"/>
      <c r="EU36" s="167"/>
      <c r="EV36" s="167"/>
      <c r="EW36" s="167"/>
      <c r="EX36" s="167"/>
      <c r="EY36" s="167"/>
      <c r="EZ36" s="167"/>
      <c r="FA36" s="167"/>
      <c r="FB36" s="167"/>
      <c r="FC36" s="167"/>
      <c r="FD36" s="167"/>
      <c r="FE36" s="167"/>
      <c r="FF36" s="167"/>
      <c r="FG36" s="167"/>
      <c r="FH36" s="167"/>
      <c r="FI36" s="167"/>
      <c r="FJ36" s="167"/>
      <c r="FK36" s="167"/>
      <c r="FL36" s="167"/>
      <c r="FM36" s="167"/>
      <c r="FN36" s="167"/>
      <c r="FO36" s="167"/>
      <c r="FP36" s="167"/>
      <c r="FQ36" s="167"/>
      <c r="FR36" s="167"/>
      <c r="FS36" s="167"/>
      <c r="FT36" s="167"/>
      <c r="FU36" s="167"/>
      <c r="FV36" s="167"/>
      <c r="FW36" s="167"/>
      <c r="FX36" s="167"/>
      <c r="FY36" s="167"/>
      <c r="FZ36" s="167"/>
      <c r="GA36" s="167"/>
      <c r="GB36" s="167"/>
      <c r="GC36" s="167"/>
      <c r="GD36" s="167"/>
      <c r="GE36" s="167"/>
      <c r="GF36" s="167"/>
      <c r="GG36" s="167"/>
      <c r="GH36" s="167"/>
      <c r="GI36" s="167"/>
      <c r="GJ36" s="167"/>
      <c r="GK36" s="167"/>
      <c r="GL36" s="167"/>
      <c r="GM36" s="167"/>
      <c r="GN36" s="167"/>
      <c r="GO36" s="167"/>
      <c r="GP36" s="167"/>
      <c r="GQ36" s="167"/>
      <c r="GR36" s="167"/>
      <c r="GS36" s="167"/>
      <c r="GT36" s="167"/>
      <c r="GU36" s="167"/>
      <c r="GV36" s="167"/>
      <c r="GW36" s="167"/>
      <c r="GX36" s="167"/>
      <c r="GY36" s="167"/>
      <c r="GZ36" s="167"/>
      <c r="HA36" s="167"/>
      <c r="HB36" s="167"/>
      <c r="HC36" s="167"/>
      <c r="HD36" s="167"/>
      <c r="HE36" s="167"/>
      <c r="HF36" s="167"/>
      <c r="HG36" s="167"/>
      <c r="HH36" s="167"/>
      <c r="HI36" s="167"/>
      <c r="HJ36" s="167"/>
      <c r="HK36" s="167"/>
      <c r="HL36" s="167"/>
      <c r="HM36" s="167"/>
      <c r="HN36" s="167"/>
      <c r="HO36" s="167"/>
      <c r="HP36" s="167"/>
      <c r="HQ36" s="167"/>
      <c r="HR36" s="167"/>
      <c r="HS36" s="167"/>
      <c r="HT36" s="167"/>
      <c r="HU36" s="167"/>
      <c r="HV36" s="167"/>
      <c r="HW36" s="167"/>
      <c r="HX36" s="167"/>
      <c r="HY36" s="167"/>
      <c r="HZ36" s="167"/>
      <c r="IA36" s="167"/>
      <c r="IB36" s="167"/>
      <c r="IC36" s="167"/>
      <c r="ID36" s="167"/>
      <c r="IE36" s="167"/>
      <c r="IF36" s="167"/>
      <c r="IG36" s="167"/>
      <c r="IH36" s="167"/>
      <c r="II36" s="167"/>
      <c r="IJ36" s="167"/>
      <c r="IK36" s="167"/>
      <c r="IL36" s="167"/>
      <c r="IM36" s="167"/>
      <c r="IN36" s="167"/>
      <c r="IO36" s="167"/>
      <c r="IP36" s="167"/>
      <c r="IQ36" s="167"/>
      <c r="IR36" s="167"/>
      <c r="IS36" s="167"/>
      <c r="IT36" s="167"/>
      <c r="IU36" s="167"/>
      <c r="IV36" s="167"/>
      <c r="IW36" s="167"/>
      <c r="IX36" s="167"/>
      <c r="IY36" s="167"/>
      <c r="IZ36" s="167"/>
      <c r="JA36" s="167"/>
      <c r="JB36" s="167"/>
      <c r="JC36" s="167"/>
      <c r="JD36" s="167"/>
      <c r="JE36" s="167"/>
      <c r="JF36" s="167"/>
      <c r="JG36" s="167"/>
      <c r="JH36" s="167"/>
      <c r="JI36" s="167"/>
      <c r="JJ36" s="167"/>
      <c r="JK36" s="167"/>
      <c r="JL36" s="167"/>
      <c r="JM36" s="167"/>
      <c r="JN36" s="167"/>
      <c r="JO36" s="167"/>
      <c r="JP36" s="167"/>
      <c r="JQ36" s="167"/>
      <c r="JR36" s="167"/>
      <c r="JS36" s="167"/>
      <c r="JT36" s="167"/>
      <c r="JU36" s="167"/>
      <c r="JV36" s="167"/>
      <c r="JW36" s="167"/>
      <c r="JX36" s="167"/>
      <c r="JY36" s="167"/>
      <c r="JZ36" s="167"/>
      <c r="KA36" s="167"/>
      <c r="KB36" s="167"/>
      <c r="KC36" s="167"/>
      <c r="KD36" s="167"/>
      <c r="KE36" s="167"/>
      <c r="KF36" s="167"/>
      <c r="KG36" s="167"/>
      <c r="KH36" s="167"/>
      <c r="KI36" s="167"/>
      <c r="KJ36" s="167"/>
      <c r="KK36" s="167"/>
      <c r="KL36" s="167"/>
      <c r="KM36" s="167"/>
      <c r="KN36" s="167"/>
      <c r="KO36" s="167"/>
      <c r="KP36" s="167"/>
      <c r="KQ36" s="167"/>
      <c r="KR36" s="167"/>
      <c r="KS36" s="167"/>
      <c r="KT36" s="167"/>
      <c r="KU36" s="167"/>
    </row>
    <row r="37" spans="1:307" s="164" customFormat="1" ht="24.6">
      <c r="A37" s="308"/>
      <c r="B37" s="241"/>
      <c r="C37" s="167"/>
      <c r="D37" s="167"/>
      <c r="E37" s="167"/>
      <c r="F37" s="167"/>
      <c r="G37" s="167"/>
      <c r="H37" s="167"/>
      <c r="I37" s="167"/>
      <c r="J37" s="167"/>
      <c r="K37" s="167"/>
      <c r="L37" s="167"/>
      <c r="M37" s="167"/>
      <c r="N37" s="167"/>
      <c r="O37" s="167"/>
      <c r="P37" s="167"/>
      <c r="Q37" s="167"/>
      <c r="R37" s="167"/>
      <c r="S37" s="167"/>
      <c r="T37" s="167"/>
      <c r="U37" s="167"/>
      <c r="V37" s="167"/>
      <c r="W37" s="167"/>
      <c r="X37" s="194"/>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c r="EP37" s="167"/>
      <c r="EQ37" s="167"/>
      <c r="ER37" s="167"/>
      <c r="ES37" s="167"/>
      <c r="ET37" s="167"/>
      <c r="EU37" s="167"/>
      <c r="EV37" s="167"/>
      <c r="EW37" s="167"/>
      <c r="EX37" s="167"/>
      <c r="EY37" s="167"/>
      <c r="EZ37" s="167"/>
      <c r="FA37" s="167"/>
      <c r="FB37" s="167"/>
      <c r="FC37" s="167"/>
      <c r="FD37" s="167"/>
      <c r="FE37" s="167"/>
      <c r="FF37" s="167"/>
      <c r="FG37" s="167"/>
      <c r="FH37" s="167"/>
      <c r="FI37" s="167"/>
      <c r="FJ37" s="167"/>
      <c r="FK37" s="167"/>
      <c r="FL37" s="167"/>
      <c r="FM37" s="167"/>
      <c r="FN37" s="167"/>
      <c r="FO37" s="167"/>
      <c r="FP37" s="167"/>
      <c r="FQ37" s="167"/>
      <c r="FR37" s="167"/>
      <c r="FS37" s="167"/>
      <c r="FT37" s="167"/>
      <c r="FU37" s="167"/>
      <c r="FV37" s="167"/>
      <c r="FW37" s="167"/>
      <c r="FX37" s="167"/>
      <c r="FY37" s="167"/>
      <c r="FZ37" s="167"/>
      <c r="GA37" s="167"/>
      <c r="GB37" s="167"/>
      <c r="GC37" s="167"/>
      <c r="GD37" s="167"/>
      <c r="GE37" s="167"/>
      <c r="GF37" s="167"/>
      <c r="GG37" s="167"/>
      <c r="GH37" s="167"/>
      <c r="GI37" s="167"/>
      <c r="GJ37" s="167"/>
      <c r="GK37" s="167"/>
      <c r="GL37" s="167"/>
      <c r="GM37" s="167"/>
      <c r="GN37" s="167"/>
      <c r="GO37" s="167"/>
      <c r="GP37" s="167"/>
      <c r="GQ37" s="167"/>
      <c r="GR37" s="167"/>
      <c r="GS37" s="167"/>
      <c r="GT37" s="167"/>
      <c r="GU37" s="167"/>
      <c r="GV37" s="167"/>
      <c r="GW37" s="167"/>
      <c r="GX37" s="167"/>
      <c r="GY37" s="167"/>
      <c r="GZ37" s="167"/>
      <c r="HA37" s="167"/>
      <c r="HB37" s="167"/>
      <c r="HC37" s="167"/>
      <c r="HD37" s="167"/>
      <c r="HE37" s="167"/>
      <c r="HF37" s="167"/>
      <c r="HG37" s="167"/>
      <c r="HH37" s="167"/>
      <c r="HI37" s="167"/>
      <c r="HJ37" s="167"/>
      <c r="HK37" s="167"/>
      <c r="HL37" s="167"/>
      <c r="HM37" s="167"/>
      <c r="HN37" s="167"/>
      <c r="HO37" s="167"/>
      <c r="HP37" s="167"/>
      <c r="HQ37" s="167"/>
      <c r="HR37" s="167"/>
      <c r="HS37" s="167"/>
      <c r="HT37" s="167"/>
      <c r="HU37" s="167"/>
      <c r="HV37" s="167"/>
      <c r="HW37" s="167"/>
      <c r="HX37" s="167"/>
      <c r="HY37" s="167"/>
      <c r="HZ37" s="167"/>
      <c r="IA37" s="167"/>
      <c r="IB37" s="167"/>
      <c r="IC37" s="167"/>
      <c r="ID37" s="167"/>
      <c r="IE37" s="167"/>
      <c r="IF37" s="167"/>
      <c r="IG37" s="167"/>
      <c r="IH37" s="167"/>
      <c r="II37" s="167"/>
      <c r="IJ37" s="167"/>
      <c r="IK37" s="167"/>
      <c r="IL37" s="167"/>
      <c r="IM37" s="167"/>
      <c r="IN37" s="167"/>
      <c r="IO37" s="167"/>
      <c r="IP37" s="167"/>
      <c r="IQ37" s="167"/>
      <c r="IR37" s="167"/>
      <c r="IS37" s="167"/>
      <c r="IT37" s="167"/>
      <c r="IU37" s="167"/>
      <c r="IV37" s="167"/>
      <c r="IW37" s="167"/>
      <c r="IX37" s="167"/>
      <c r="IY37" s="167"/>
      <c r="IZ37" s="167"/>
      <c r="JA37" s="167"/>
      <c r="JB37" s="167"/>
      <c r="JC37" s="167"/>
      <c r="JD37" s="167"/>
      <c r="JE37" s="167"/>
      <c r="JF37" s="167"/>
      <c r="JG37" s="167"/>
      <c r="JH37" s="167"/>
      <c r="JI37" s="167"/>
      <c r="JJ37" s="167"/>
      <c r="JK37" s="167"/>
      <c r="JL37" s="167"/>
      <c r="JM37" s="167"/>
      <c r="JN37" s="167"/>
      <c r="JO37" s="167"/>
      <c r="JP37" s="167"/>
      <c r="JQ37" s="167"/>
      <c r="JR37" s="167"/>
      <c r="JS37" s="167"/>
      <c r="JT37" s="167"/>
      <c r="JU37" s="167"/>
      <c r="JV37" s="167"/>
      <c r="JW37" s="167"/>
      <c r="JX37" s="167"/>
      <c r="JY37" s="167"/>
      <c r="JZ37" s="167"/>
      <c r="KA37" s="167"/>
      <c r="KB37" s="167"/>
      <c r="KC37" s="167"/>
      <c r="KD37" s="167"/>
      <c r="KE37" s="167"/>
      <c r="KF37" s="167"/>
      <c r="KG37" s="167"/>
      <c r="KH37" s="167"/>
      <c r="KI37" s="167"/>
      <c r="KJ37" s="167"/>
      <c r="KK37" s="167"/>
      <c r="KL37" s="167"/>
      <c r="KM37" s="167"/>
      <c r="KN37" s="167"/>
      <c r="KO37" s="167"/>
      <c r="KP37" s="167"/>
      <c r="KQ37" s="167"/>
      <c r="KR37" s="167"/>
      <c r="KS37" s="167"/>
      <c r="KT37" s="167"/>
      <c r="KU37" s="167"/>
    </row>
    <row r="38" spans="1:307" s="164" customFormat="1" ht="24.6">
      <c r="A38" s="308"/>
      <c r="B38" s="241"/>
      <c r="C38" s="167"/>
      <c r="D38" s="167"/>
      <c r="E38" s="167"/>
      <c r="F38" s="167"/>
      <c r="G38" s="167"/>
      <c r="H38" s="167"/>
      <c r="I38" s="167"/>
      <c r="J38" s="167"/>
      <c r="K38" s="167"/>
      <c r="L38" s="167"/>
      <c r="M38" s="167"/>
      <c r="N38" s="167"/>
      <c r="O38" s="167"/>
      <c r="P38" s="167"/>
      <c r="Q38" s="167"/>
      <c r="R38" s="167"/>
      <c r="S38" s="167"/>
      <c r="T38" s="167"/>
      <c r="U38" s="167"/>
      <c r="V38" s="167"/>
      <c r="W38" s="167"/>
      <c r="X38" s="194"/>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c r="EP38" s="167"/>
      <c r="EQ38" s="167"/>
      <c r="ER38" s="167"/>
      <c r="ES38" s="167"/>
      <c r="ET38" s="167"/>
      <c r="EU38" s="167"/>
      <c r="EV38" s="167"/>
      <c r="EW38" s="167"/>
      <c r="EX38" s="167"/>
      <c r="EY38" s="167"/>
      <c r="EZ38" s="167"/>
      <c r="FA38" s="167"/>
      <c r="FB38" s="167"/>
      <c r="FC38" s="167"/>
      <c r="FD38" s="167"/>
      <c r="FE38" s="167"/>
      <c r="FF38" s="167"/>
      <c r="FG38" s="167"/>
      <c r="FH38" s="167"/>
      <c r="FI38" s="167"/>
      <c r="FJ38" s="167"/>
      <c r="FK38" s="167"/>
      <c r="FL38" s="167"/>
      <c r="FM38" s="167"/>
      <c r="FN38" s="167"/>
      <c r="FO38" s="167"/>
      <c r="FP38" s="167"/>
      <c r="FQ38" s="167"/>
      <c r="FR38" s="167"/>
      <c r="FS38" s="167"/>
      <c r="FT38" s="167"/>
      <c r="FU38" s="167"/>
      <c r="FV38" s="167"/>
      <c r="FW38" s="167"/>
      <c r="FX38" s="167"/>
      <c r="FY38" s="167"/>
      <c r="FZ38" s="167"/>
      <c r="GA38" s="167"/>
      <c r="GB38" s="167"/>
      <c r="GC38" s="167"/>
      <c r="GD38" s="167"/>
      <c r="GE38" s="167"/>
      <c r="GF38" s="167"/>
      <c r="GG38" s="167"/>
      <c r="GH38" s="167"/>
      <c r="GI38" s="167"/>
      <c r="GJ38" s="167"/>
      <c r="GK38" s="167"/>
      <c r="GL38" s="167"/>
      <c r="GM38" s="167"/>
      <c r="GN38" s="167"/>
      <c r="GO38" s="167"/>
      <c r="GP38" s="167"/>
      <c r="GQ38" s="167"/>
      <c r="GR38" s="167"/>
      <c r="GS38" s="167"/>
      <c r="GT38" s="167"/>
      <c r="GU38" s="167"/>
      <c r="GV38" s="167"/>
      <c r="GW38" s="167"/>
      <c r="GX38" s="167"/>
      <c r="GY38" s="167"/>
      <c r="GZ38" s="167"/>
      <c r="HA38" s="167"/>
      <c r="HB38" s="167"/>
      <c r="HC38" s="167"/>
      <c r="HD38" s="167"/>
      <c r="HE38" s="167"/>
      <c r="HF38" s="167"/>
      <c r="HG38" s="167"/>
      <c r="HH38" s="167"/>
      <c r="HI38" s="167"/>
      <c r="HJ38" s="167"/>
      <c r="HK38" s="167"/>
      <c r="HL38" s="167"/>
      <c r="HM38" s="167"/>
      <c r="HN38" s="167"/>
      <c r="HO38" s="167"/>
      <c r="HP38" s="167"/>
      <c r="HQ38" s="167"/>
      <c r="HR38" s="167"/>
      <c r="HS38" s="167"/>
      <c r="HT38" s="167"/>
      <c r="HU38" s="167"/>
      <c r="HV38" s="167"/>
      <c r="HW38" s="167"/>
      <c r="HX38" s="167"/>
      <c r="HY38" s="167"/>
      <c r="HZ38" s="167"/>
      <c r="IA38" s="167"/>
      <c r="IB38" s="167"/>
      <c r="IC38" s="167"/>
      <c r="ID38" s="167"/>
      <c r="IE38" s="167"/>
      <c r="IF38" s="167"/>
      <c r="IG38" s="167"/>
      <c r="IH38" s="167"/>
      <c r="II38" s="167"/>
      <c r="IJ38" s="167"/>
      <c r="IK38" s="167"/>
      <c r="IL38" s="167"/>
      <c r="IM38" s="167"/>
      <c r="IN38" s="167"/>
      <c r="IO38" s="167"/>
      <c r="IP38" s="167"/>
      <c r="IQ38" s="167"/>
      <c r="IR38" s="167"/>
      <c r="IS38" s="167"/>
      <c r="IT38" s="167"/>
      <c r="IU38" s="167"/>
      <c r="IV38" s="167"/>
      <c r="IW38" s="167"/>
      <c r="IX38" s="167"/>
      <c r="IY38" s="167"/>
      <c r="IZ38" s="167"/>
      <c r="JA38" s="167"/>
      <c r="JB38" s="167"/>
      <c r="JC38" s="167"/>
      <c r="JD38" s="167"/>
      <c r="JE38" s="167"/>
      <c r="JF38" s="167"/>
      <c r="JG38" s="167"/>
      <c r="JH38" s="167"/>
      <c r="JI38" s="167"/>
      <c r="JJ38" s="167"/>
      <c r="JK38" s="167"/>
      <c r="JL38" s="167"/>
      <c r="JM38" s="167"/>
      <c r="JN38" s="167"/>
      <c r="JO38" s="167"/>
      <c r="JP38" s="167"/>
      <c r="JQ38" s="167"/>
      <c r="JR38" s="167"/>
      <c r="JS38" s="167"/>
      <c r="JT38" s="167"/>
      <c r="JU38" s="167"/>
      <c r="JV38" s="167"/>
      <c r="JW38" s="167"/>
      <c r="JX38" s="167"/>
      <c r="JY38" s="167"/>
      <c r="JZ38" s="167"/>
      <c r="KA38" s="167"/>
      <c r="KB38" s="167"/>
      <c r="KC38" s="167"/>
      <c r="KD38" s="167"/>
      <c r="KE38" s="167"/>
      <c r="KF38" s="167"/>
      <c r="KG38" s="167"/>
      <c r="KH38" s="167"/>
      <c r="KI38" s="167"/>
      <c r="KJ38" s="167"/>
      <c r="KK38" s="167"/>
      <c r="KL38" s="167"/>
      <c r="KM38" s="167"/>
      <c r="KN38" s="167"/>
      <c r="KO38" s="167"/>
      <c r="KP38" s="167"/>
      <c r="KQ38" s="167"/>
      <c r="KR38" s="167"/>
      <c r="KS38" s="167"/>
      <c r="KT38" s="167"/>
      <c r="KU38" s="167"/>
    </row>
    <row r="39" spans="1:307" s="164" customFormat="1" ht="24.6">
      <c r="A39" s="308"/>
      <c r="B39" s="241"/>
      <c r="C39" s="167"/>
      <c r="D39" s="167"/>
      <c r="E39" s="167"/>
      <c r="F39" s="167"/>
      <c r="G39" s="167"/>
      <c r="H39" s="167"/>
      <c r="I39" s="167"/>
      <c r="J39" s="167"/>
      <c r="K39" s="167"/>
      <c r="L39" s="167"/>
      <c r="M39" s="167"/>
      <c r="N39" s="167"/>
      <c r="O39" s="167"/>
      <c r="P39" s="167"/>
      <c r="Q39" s="167"/>
      <c r="R39" s="167"/>
      <c r="S39" s="167"/>
      <c r="T39" s="167"/>
      <c r="U39" s="167"/>
      <c r="V39" s="167"/>
      <c r="W39" s="167"/>
      <c r="X39" s="194"/>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c r="FF39" s="167"/>
      <c r="FG39" s="167"/>
      <c r="FH39" s="167"/>
      <c r="FI39" s="167"/>
      <c r="FJ39" s="167"/>
      <c r="FK39" s="167"/>
      <c r="FL39" s="167"/>
      <c r="FM39" s="167"/>
      <c r="FN39" s="167"/>
      <c r="FO39" s="167"/>
      <c r="FP39" s="167"/>
      <c r="FQ39" s="167"/>
      <c r="FR39" s="167"/>
      <c r="FS39" s="167"/>
      <c r="FT39" s="167"/>
      <c r="FU39" s="167"/>
      <c r="FV39" s="167"/>
      <c r="FW39" s="167"/>
      <c r="FX39" s="167"/>
      <c r="FY39" s="167"/>
      <c r="FZ39" s="167"/>
      <c r="GA39" s="167"/>
      <c r="GB39" s="167"/>
      <c r="GC39" s="167"/>
      <c r="GD39" s="167"/>
      <c r="GE39" s="167"/>
      <c r="GF39" s="167"/>
      <c r="GG39" s="167"/>
      <c r="GH39" s="167"/>
      <c r="GI39" s="167"/>
      <c r="GJ39" s="167"/>
      <c r="GK39" s="167"/>
      <c r="GL39" s="167"/>
      <c r="GM39" s="167"/>
      <c r="GN39" s="167"/>
      <c r="GO39" s="167"/>
      <c r="GP39" s="167"/>
      <c r="GQ39" s="167"/>
      <c r="GR39" s="167"/>
      <c r="GS39" s="167"/>
      <c r="GT39" s="167"/>
      <c r="GU39" s="167"/>
      <c r="GV39" s="167"/>
      <c r="GW39" s="167"/>
      <c r="GX39" s="167"/>
      <c r="GY39" s="167"/>
      <c r="GZ39" s="167"/>
      <c r="HA39" s="167"/>
      <c r="HB39" s="167"/>
      <c r="HC39" s="167"/>
      <c r="HD39" s="167"/>
      <c r="HE39" s="167"/>
      <c r="HF39" s="167"/>
      <c r="HG39" s="167"/>
      <c r="HH39" s="167"/>
      <c r="HI39" s="167"/>
      <c r="HJ39" s="167"/>
      <c r="HK39" s="167"/>
      <c r="HL39" s="167"/>
      <c r="HM39" s="167"/>
      <c r="HN39" s="167"/>
      <c r="HO39" s="167"/>
      <c r="HP39" s="167"/>
      <c r="HQ39" s="167"/>
      <c r="HR39" s="167"/>
      <c r="HS39" s="167"/>
      <c r="HT39" s="167"/>
      <c r="HU39" s="167"/>
      <c r="HV39" s="167"/>
      <c r="HW39" s="167"/>
      <c r="HX39" s="167"/>
      <c r="HY39" s="167"/>
      <c r="HZ39" s="167"/>
      <c r="IA39" s="167"/>
      <c r="IB39" s="167"/>
      <c r="IC39" s="167"/>
      <c r="ID39" s="167"/>
      <c r="IE39" s="167"/>
      <c r="IF39" s="167"/>
      <c r="IG39" s="167"/>
      <c r="IH39" s="167"/>
      <c r="II39" s="167"/>
      <c r="IJ39" s="167"/>
      <c r="IK39" s="167"/>
      <c r="IL39" s="167"/>
      <c r="IM39" s="167"/>
      <c r="IN39" s="167"/>
      <c r="IO39" s="167"/>
      <c r="IP39" s="167"/>
      <c r="IQ39" s="167"/>
      <c r="IR39" s="167"/>
      <c r="IS39" s="167"/>
      <c r="IT39" s="167"/>
      <c r="IU39" s="167"/>
      <c r="IV39" s="167"/>
      <c r="IW39" s="167"/>
      <c r="IX39" s="167"/>
      <c r="IY39" s="167"/>
      <c r="IZ39" s="167"/>
      <c r="JA39" s="167"/>
      <c r="JB39" s="167"/>
      <c r="JC39" s="167"/>
      <c r="JD39" s="167"/>
      <c r="JE39" s="167"/>
      <c r="JF39" s="167"/>
      <c r="JG39" s="167"/>
      <c r="JH39" s="167"/>
      <c r="JI39" s="167"/>
      <c r="JJ39" s="167"/>
      <c r="JK39" s="167"/>
      <c r="JL39" s="167"/>
      <c r="JM39" s="167"/>
      <c r="JN39" s="167"/>
      <c r="JO39" s="167"/>
      <c r="JP39" s="167"/>
      <c r="JQ39" s="167"/>
      <c r="JR39" s="167"/>
      <c r="JS39" s="167"/>
      <c r="JT39" s="167"/>
      <c r="JU39" s="167"/>
      <c r="JV39" s="167"/>
      <c r="JW39" s="167"/>
      <c r="JX39" s="167"/>
      <c r="JY39" s="167"/>
      <c r="JZ39" s="167"/>
      <c r="KA39" s="167"/>
      <c r="KB39" s="167"/>
      <c r="KC39" s="167"/>
      <c r="KD39" s="167"/>
      <c r="KE39" s="167"/>
      <c r="KF39" s="167"/>
      <c r="KG39" s="167"/>
      <c r="KH39" s="167"/>
      <c r="KI39" s="167"/>
      <c r="KJ39" s="167"/>
      <c r="KK39" s="167"/>
      <c r="KL39" s="167"/>
      <c r="KM39" s="167"/>
      <c r="KN39" s="167"/>
      <c r="KO39" s="167"/>
      <c r="KP39" s="167"/>
      <c r="KQ39" s="167"/>
      <c r="KR39" s="167"/>
      <c r="KS39" s="167"/>
      <c r="KT39" s="167"/>
      <c r="KU39" s="167"/>
    </row>
    <row r="40" spans="1:307" s="164" customFormat="1" ht="20.399999999999999">
      <c r="A40" s="242" t="s">
        <v>87</v>
      </c>
      <c r="B40" s="164" t="s">
        <v>652</v>
      </c>
      <c r="C40" s="167"/>
      <c r="D40" s="167"/>
      <c r="E40" s="167"/>
      <c r="F40" s="167"/>
      <c r="G40" s="167"/>
      <c r="H40" s="167"/>
      <c r="I40" s="167"/>
      <c r="J40" s="167"/>
      <c r="K40" s="167"/>
      <c r="L40" s="167"/>
      <c r="M40" s="167"/>
      <c r="N40" s="167"/>
      <c r="O40" s="167"/>
      <c r="P40" s="167"/>
      <c r="Q40" s="167"/>
      <c r="R40" s="167"/>
      <c r="S40" s="167"/>
      <c r="T40" s="167"/>
      <c r="U40" s="167"/>
      <c r="V40" s="167"/>
      <c r="W40" s="167"/>
      <c r="X40" s="194"/>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c r="EP40" s="167"/>
      <c r="EQ40" s="167"/>
      <c r="ER40" s="167"/>
      <c r="ES40" s="167"/>
      <c r="ET40" s="167"/>
      <c r="EU40" s="167"/>
      <c r="EV40" s="167"/>
      <c r="EW40" s="167"/>
      <c r="EX40" s="167"/>
      <c r="EY40" s="167"/>
      <c r="EZ40" s="167"/>
      <c r="FA40" s="167"/>
      <c r="FB40" s="167"/>
      <c r="FC40" s="167"/>
      <c r="FD40" s="167"/>
      <c r="FE40" s="167"/>
      <c r="FF40" s="167"/>
      <c r="FG40" s="167"/>
      <c r="FH40" s="167"/>
      <c r="FI40" s="167"/>
      <c r="FJ40" s="167"/>
      <c r="FK40" s="167"/>
      <c r="FL40" s="167"/>
      <c r="FM40" s="167"/>
      <c r="FN40" s="167"/>
      <c r="FO40" s="167"/>
      <c r="FP40" s="167"/>
      <c r="FQ40" s="167"/>
      <c r="FR40" s="167"/>
      <c r="FS40" s="167"/>
      <c r="FT40" s="167"/>
      <c r="FU40" s="167"/>
      <c r="FV40" s="167"/>
      <c r="FW40" s="167"/>
      <c r="FX40" s="167"/>
      <c r="FY40" s="167"/>
      <c r="FZ40" s="167"/>
      <c r="GA40" s="167"/>
      <c r="GB40" s="167"/>
      <c r="GC40" s="167"/>
      <c r="GD40" s="167"/>
      <c r="GE40" s="167"/>
      <c r="GF40" s="167"/>
      <c r="GG40" s="167"/>
      <c r="GH40" s="167"/>
      <c r="GI40" s="167"/>
      <c r="GJ40" s="167"/>
      <c r="GK40" s="167"/>
      <c r="GL40" s="167"/>
      <c r="GM40" s="167"/>
      <c r="GN40" s="167"/>
      <c r="GO40" s="167"/>
      <c r="GP40" s="167"/>
      <c r="GQ40" s="167"/>
      <c r="GR40" s="167"/>
      <c r="GS40" s="167"/>
      <c r="GT40" s="167"/>
      <c r="GU40" s="167"/>
      <c r="GV40" s="167"/>
      <c r="GW40" s="167"/>
      <c r="GX40" s="167"/>
      <c r="GY40" s="167"/>
      <c r="GZ40" s="167"/>
      <c r="HA40" s="167"/>
      <c r="HB40" s="167"/>
      <c r="HC40" s="167"/>
      <c r="HD40" s="167"/>
      <c r="HE40" s="167"/>
      <c r="HF40" s="167"/>
      <c r="HG40" s="167"/>
      <c r="HH40" s="167"/>
      <c r="HI40" s="167"/>
      <c r="HJ40" s="167"/>
      <c r="HK40" s="167"/>
      <c r="HL40" s="167"/>
      <c r="HM40" s="167"/>
      <c r="HN40" s="167"/>
      <c r="HO40" s="167"/>
      <c r="HP40" s="167"/>
      <c r="HQ40" s="167"/>
      <c r="HR40" s="167"/>
      <c r="HS40" s="167"/>
      <c r="HT40" s="167"/>
      <c r="HU40" s="167"/>
      <c r="HV40" s="167"/>
      <c r="HW40" s="167"/>
      <c r="HX40" s="167"/>
      <c r="HY40" s="167"/>
      <c r="HZ40" s="167"/>
      <c r="IA40" s="167"/>
      <c r="IB40" s="167"/>
      <c r="IC40" s="167"/>
      <c r="ID40" s="167"/>
      <c r="IE40" s="167"/>
      <c r="IF40" s="167"/>
      <c r="IG40" s="167"/>
      <c r="IH40" s="167"/>
      <c r="II40" s="167"/>
      <c r="IJ40" s="167"/>
      <c r="IK40" s="167"/>
      <c r="IL40" s="167"/>
      <c r="IM40" s="167"/>
      <c r="IN40" s="167"/>
      <c r="IO40" s="167"/>
      <c r="IP40" s="167"/>
      <c r="IQ40" s="167"/>
      <c r="IR40" s="167"/>
      <c r="IS40" s="167"/>
      <c r="IT40" s="167"/>
      <c r="IU40" s="167"/>
      <c r="IV40" s="167"/>
      <c r="IW40" s="167"/>
      <c r="IX40" s="167"/>
      <c r="IY40" s="167"/>
      <c r="IZ40" s="167"/>
      <c r="JA40" s="167"/>
      <c r="JB40" s="167"/>
      <c r="JC40" s="167"/>
      <c r="JD40" s="167"/>
      <c r="JE40" s="167"/>
      <c r="JF40" s="167"/>
      <c r="JG40" s="167"/>
      <c r="JH40" s="167"/>
      <c r="JI40" s="167"/>
      <c r="JJ40" s="167"/>
      <c r="JK40" s="167"/>
      <c r="JL40" s="167"/>
      <c r="JM40" s="167"/>
      <c r="JN40" s="167"/>
      <c r="JO40" s="167"/>
      <c r="JP40" s="167"/>
      <c r="JQ40" s="167"/>
      <c r="JR40" s="167"/>
      <c r="JS40" s="167"/>
      <c r="JT40" s="167"/>
      <c r="JU40" s="167"/>
      <c r="JV40" s="167"/>
      <c r="JW40" s="167"/>
      <c r="JX40" s="167"/>
      <c r="JY40" s="167"/>
      <c r="JZ40" s="167"/>
      <c r="KA40" s="167"/>
      <c r="KB40" s="167"/>
      <c r="KC40" s="167"/>
      <c r="KD40" s="167"/>
      <c r="KE40" s="167"/>
      <c r="KF40" s="167"/>
      <c r="KG40" s="167"/>
      <c r="KH40" s="167"/>
      <c r="KI40" s="167"/>
      <c r="KJ40" s="167"/>
      <c r="KK40" s="167"/>
      <c r="KL40" s="167"/>
      <c r="KM40" s="167"/>
      <c r="KN40" s="167"/>
      <c r="KO40" s="167"/>
      <c r="KP40" s="167"/>
      <c r="KQ40" s="167"/>
      <c r="KR40" s="167"/>
      <c r="KS40" s="167"/>
      <c r="KT40" s="167"/>
      <c r="KU40" s="167"/>
    </row>
    <row r="41" spans="1:307" s="164" customFormat="1">
      <c r="A41" s="272"/>
      <c r="C41" s="236"/>
      <c r="D41" s="236"/>
      <c r="E41" s="236"/>
      <c r="H41" s="238"/>
      <c r="I41" s="178"/>
      <c r="J41" s="178"/>
      <c r="K41" s="178"/>
      <c r="L41" s="178"/>
      <c r="M41" s="178"/>
      <c r="N41" s="178"/>
      <c r="O41" s="178"/>
      <c r="P41" s="178"/>
      <c r="Q41" s="178"/>
      <c r="R41" s="178"/>
      <c r="X41" s="188"/>
      <c r="AD41" s="178"/>
      <c r="AP41" s="178"/>
      <c r="BB41" s="178"/>
      <c r="BN41" s="178"/>
      <c r="BZ41" s="178"/>
      <c r="CL41" s="178"/>
      <c r="CX41" s="178"/>
      <c r="DJ41" s="178"/>
      <c r="EA41" s="178"/>
    </row>
    <row r="42" spans="1:307" s="164" customFormat="1" ht="181.5" customHeight="1">
      <c r="A42" s="301"/>
      <c r="B42" s="298" t="s">
        <v>88</v>
      </c>
      <c r="C42" s="289" t="s">
        <v>89</v>
      </c>
      <c r="D42" s="289" t="s">
        <v>90</v>
      </c>
      <c r="E42" s="289" t="s">
        <v>91</v>
      </c>
      <c r="F42" s="289" t="s">
        <v>659</v>
      </c>
      <c r="G42" s="289" t="s">
        <v>651</v>
      </c>
      <c r="H42" s="468" t="s">
        <v>92</v>
      </c>
      <c r="I42" s="498" t="s">
        <v>650</v>
      </c>
      <c r="J42" s="497" t="s">
        <v>93</v>
      </c>
      <c r="K42" s="468" t="s">
        <v>94</v>
      </c>
      <c r="L42" s="468" t="s">
        <v>95</v>
      </c>
      <c r="M42" s="470" t="s">
        <v>96</v>
      </c>
      <c r="X42" s="188"/>
      <c r="AK42" s="178"/>
      <c r="AW42" s="178"/>
      <c r="BI42" s="178"/>
      <c r="BU42" s="178"/>
      <c r="CG42" s="178"/>
      <c r="CS42" s="178"/>
      <c r="DE42" s="178"/>
      <c r="DV42" s="178"/>
    </row>
    <row r="43" spans="1:307" s="349" customFormat="1" ht="38.549999999999997" customHeight="1">
      <c r="A43" s="511"/>
      <c r="B43" s="557"/>
      <c r="C43" s="557" t="s">
        <v>97</v>
      </c>
      <c r="D43" s="557" t="s">
        <v>98</v>
      </c>
      <c r="E43" s="559">
        <v>2000</v>
      </c>
      <c r="F43" s="559">
        <v>400</v>
      </c>
      <c r="G43" s="562">
        <v>5</v>
      </c>
      <c r="H43" s="565">
        <v>0.94</v>
      </c>
      <c r="I43" s="483" t="s">
        <v>84</v>
      </c>
      <c r="J43" s="483">
        <v>450</v>
      </c>
      <c r="K43" s="573">
        <f>SUM(J43*$F43,J44*$F43,J45*$F43)*H43</f>
        <v>513240</v>
      </c>
      <c r="L43" s="545" t="s">
        <v>4</v>
      </c>
      <c r="M43" s="545" t="s">
        <v>99</v>
      </c>
      <c r="X43" s="512"/>
      <c r="AK43" s="513"/>
      <c r="AW43" s="513"/>
      <c r="BI43" s="513"/>
      <c r="BU43" s="513"/>
      <c r="CG43" s="513"/>
      <c r="CS43" s="513"/>
      <c r="DE43" s="513"/>
      <c r="DV43" s="513"/>
    </row>
    <row r="44" spans="1:307" s="349" customFormat="1" ht="38.549999999999997" customHeight="1">
      <c r="A44" s="511"/>
      <c r="B44" s="558"/>
      <c r="C44" s="558"/>
      <c r="D44" s="558"/>
      <c r="E44" s="560"/>
      <c r="F44" s="560"/>
      <c r="G44" s="563"/>
      <c r="H44" s="566"/>
      <c r="I44" s="483" t="s">
        <v>85</v>
      </c>
      <c r="J44" s="483">
        <v>505</v>
      </c>
      <c r="K44" s="574"/>
      <c r="L44" s="546"/>
      <c r="M44" s="546"/>
      <c r="X44" s="512"/>
      <c r="AK44" s="513"/>
      <c r="AW44" s="513"/>
      <c r="BI44" s="513"/>
      <c r="BU44" s="513"/>
      <c r="CG44" s="513"/>
      <c r="CS44" s="513"/>
      <c r="DE44" s="513"/>
      <c r="DV44" s="513"/>
    </row>
    <row r="45" spans="1:307" s="349" customFormat="1" ht="38.549999999999997" customHeight="1" thickBot="1">
      <c r="A45" s="511"/>
      <c r="B45" s="558"/>
      <c r="C45" s="558"/>
      <c r="D45" s="558"/>
      <c r="E45" s="561"/>
      <c r="F45" s="561"/>
      <c r="G45" s="564"/>
      <c r="H45" s="567"/>
      <c r="I45" s="499" t="s">
        <v>86</v>
      </c>
      <c r="J45" s="499">
        <v>410</v>
      </c>
      <c r="K45" s="575"/>
      <c r="L45" s="550"/>
      <c r="M45" s="546"/>
      <c r="S45" s="514" t="s">
        <v>258</v>
      </c>
      <c r="T45" s="515" t="s">
        <v>259</v>
      </c>
      <c r="U45" s="514" t="s">
        <v>260</v>
      </c>
      <c r="V45" s="514" t="s">
        <v>261</v>
      </c>
      <c r="W45" s="514" t="s">
        <v>38</v>
      </c>
      <c r="X45" s="512"/>
      <c r="AK45" s="513"/>
      <c r="AW45" s="513"/>
      <c r="BI45" s="513"/>
      <c r="BU45" s="513"/>
      <c r="CG45" s="513"/>
      <c r="CS45" s="513"/>
      <c r="DE45" s="513"/>
      <c r="DV45" s="513"/>
    </row>
    <row r="46" spans="1:307" s="164" customFormat="1">
      <c r="A46" s="301"/>
      <c r="B46" s="536">
        <v>1</v>
      </c>
      <c r="C46" s="539"/>
      <c r="D46" s="539"/>
      <c r="E46" s="539"/>
      <c r="F46" s="539"/>
      <c r="G46" s="539"/>
      <c r="H46" s="551"/>
      <c r="I46" s="500" t="s">
        <v>84</v>
      </c>
      <c r="J46" s="502">
        <f>IF(ISNUMBER(VLOOKUP(I46,$B$33:$C$35,2,0))=FALSE,0,VLOOKUP(I46,$B$33:$C$35,2,0))</f>
        <v>0</v>
      </c>
      <c r="K46" s="576">
        <f>IFERROR(SUM(J46*$F46,J47*$F46,J48*$F46)*H46,0)</f>
        <v>0</v>
      </c>
      <c r="L46" s="547"/>
      <c r="M46" s="542"/>
      <c r="S46" s="279"/>
      <c r="T46" s="280"/>
      <c r="U46" s="279"/>
      <c r="V46" s="279"/>
      <c r="W46" s="279"/>
      <c r="X46" s="188"/>
      <c r="AK46" s="178"/>
      <c r="AW46" s="178"/>
      <c r="BI46" s="178"/>
      <c r="BU46" s="178"/>
      <c r="CG46" s="178"/>
      <c r="CS46" s="178"/>
      <c r="DE46" s="178"/>
      <c r="DV46" s="178"/>
    </row>
    <row r="47" spans="1:307" s="164" customFormat="1">
      <c r="A47" s="301"/>
      <c r="B47" s="537"/>
      <c r="C47" s="540"/>
      <c r="D47" s="540"/>
      <c r="E47" s="540"/>
      <c r="F47" s="540"/>
      <c r="G47" s="540"/>
      <c r="H47" s="552"/>
      <c r="I47" s="496" t="s">
        <v>85</v>
      </c>
      <c r="J47" s="503">
        <f t="shared" ref="J47:J75" si="0">IF(ISNUMBER(VLOOKUP(I47,$B$33:$C$35,2,0))=FALSE,0,VLOOKUP(I47,$B$33:$C$35,2,0))</f>
        <v>0</v>
      </c>
      <c r="K47" s="577"/>
      <c r="L47" s="548"/>
      <c r="M47" s="543"/>
      <c r="S47" s="279"/>
      <c r="T47" s="280"/>
      <c r="U47" s="279"/>
      <c r="V47" s="279"/>
      <c r="W47" s="279"/>
      <c r="X47" s="188"/>
      <c r="AK47" s="178"/>
      <c r="AW47" s="178"/>
      <c r="BI47" s="178"/>
      <c r="BU47" s="178"/>
      <c r="CG47" s="178"/>
      <c r="CS47" s="178"/>
      <c r="DE47" s="178"/>
      <c r="DV47" s="178"/>
    </row>
    <row r="48" spans="1:307" s="164" customFormat="1" ht="17.399999999999999" thickBot="1">
      <c r="A48" s="301"/>
      <c r="B48" s="538"/>
      <c r="C48" s="541"/>
      <c r="D48" s="541"/>
      <c r="E48" s="541"/>
      <c r="F48" s="541"/>
      <c r="G48" s="541"/>
      <c r="H48" s="553"/>
      <c r="I48" s="501" t="s">
        <v>86</v>
      </c>
      <c r="J48" s="504">
        <f t="shared" si="0"/>
        <v>0</v>
      </c>
      <c r="K48" s="578"/>
      <c r="L48" s="549"/>
      <c r="M48" s="544"/>
      <c r="S48" s="279"/>
      <c r="T48" s="280"/>
      <c r="U48" s="279"/>
      <c r="V48" s="279"/>
      <c r="W48" s="279"/>
      <c r="X48" s="188"/>
      <c r="AK48" s="178"/>
      <c r="AW48" s="178"/>
      <c r="BI48" s="178"/>
      <c r="BU48" s="178"/>
      <c r="CG48" s="178"/>
      <c r="CS48" s="178"/>
      <c r="DE48" s="178"/>
      <c r="DV48" s="178"/>
    </row>
    <row r="49" spans="1:126" s="164" customFormat="1">
      <c r="A49" s="301"/>
      <c r="B49" s="536">
        <v>2</v>
      </c>
      <c r="C49" s="539"/>
      <c r="D49" s="539"/>
      <c r="E49" s="539"/>
      <c r="F49" s="539"/>
      <c r="G49" s="539"/>
      <c r="H49" s="551"/>
      <c r="I49" s="500" t="s">
        <v>84</v>
      </c>
      <c r="J49" s="502">
        <f t="shared" si="0"/>
        <v>0</v>
      </c>
      <c r="K49" s="576">
        <f>IFERROR(SUM(J49*$F49,J50*$F49,J51*$F49)*H49,0)</f>
        <v>0</v>
      </c>
      <c r="L49" s="547"/>
      <c r="M49" s="542"/>
      <c r="S49" s="279"/>
      <c r="T49" s="280"/>
      <c r="U49" s="279"/>
      <c r="V49" s="279"/>
      <c r="W49" s="279"/>
      <c r="X49" s="188"/>
      <c r="AK49" s="178"/>
      <c r="AW49" s="178"/>
      <c r="BI49" s="178"/>
      <c r="BU49" s="178"/>
      <c r="CG49" s="178"/>
      <c r="CS49" s="178"/>
      <c r="DE49" s="178"/>
      <c r="DV49" s="178"/>
    </row>
    <row r="50" spans="1:126" s="164" customFormat="1">
      <c r="A50" s="301"/>
      <c r="B50" s="537"/>
      <c r="C50" s="540"/>
      <c r="D50" s="540"/>
      <c r="E50" s="540"/>
      <c r="F50" s="540"/>
      <c r="G50" s="540"/>
      <c r="H50" s="552"/>
      <c r="I50" s="496" t="s">
        <v>85</v>
      </c>
      <c r="J50" s="503">
        <f t="shared" si="0"/>
        <v>0</v>
      </c>
      <c r="K50" s="577"/>
      <c r="L50" s="548"/>
      <c r="M50" s="543"/>
      <c r="S50" s="279"/>
      <c r="T50" s="280"/>
      <c r="U50" s="279"/>
      <c r="V50" s="279"/>
      <c r="W50" s="279"/>
      <c r="X50" s="188"/>
      <c r="AK50" s="178"/>
      <c r="AW50" s="178"/>
      <c r="BI50" s="178"/>
      <c r="BU50" s="178"/>
      <c r="CG50" s="178"/>
      <c r="CS50" s="178"/>
      <c r="DE50" s="178"/>
      <c r="DV50" s="178"/>
    </row>
    <row r="51" spans="1:126" s="164" customFormat="1" ht="17.399999999999999" thickBot="1">
      <c r="A51" s="301"/>
      <c r="B51" s="538"/>
      <c r="C51" s="541"/>
      <c r="D51" s="541"/>
      <c r="E51" s="541"/>
      <c r="F51" s="541"/>
      <c r="G51" s="541"/>
      <c r="H51" s="553"/>
      <c r="I51" s="501" t="s">
        <v>86</v>
      </c>
      <c r="J51" s="504">
        <f t="shared" si="0"/>
        <v>0</v>
      </c>
      <c r="K51" s="578"/>
      <c r="L51" s="549"/>
      <c r="M51" s="544"/>
      <c r="S51" s="279"/>
      <c r="T51" s="280"/>
      <c r="U51" s="279"/>
      <c r="V51" s="279"/>
      <c r="W51" s="279"/>
      <c r="X51" s="188"/>
      <c r="AK51" s="178"/>
      <c r="AW51" s="178"/>
      <c r="BI51" s="178"/>
      <c r="BU51" s="178"/>
      <c r="CG51" s="178"/>
      <c r="CS51" s="178"/>
      <c r="DE51" s="178"/>
      <c r="DV51" s="178"/>
    </row>
    <row r="52" spans="1:126" s="164" customFormat="1">
      <c r="A52" s="301"/>
      <c r="B52" s="536">
        <v>3</v>
      </c>
      <c r="C52" s="539"/>
      <c r="D52" s="539"/>
      <c r="E52" s="539"/>
      <c r="F52" s="539"/>
      <c r="G52" s="539"/>
      <c r="H52" s="551"/>
      <c r="I52" s="500" t="s">
        <v>84</v>
      </c>
      <c r="J52" s="502">
        <f t="shared" si="0"/>
        <v>0</v>
      </c>
      <c r="K52" s="576">
        <f>IFERROR(SUM(J52*$F52,J53*$F52,J54*$F52)*H52,0)</f>
        <v>0</v>
      </c>
      <c r="L52" s="547"/>
      <c r="M52" s="542"/>
      <c r="S52" s="279"/>
      <c r="T52" s="280"/>
      <c r="U52" s="279"/>
      <c r="V52" s="279"/>
      <c r="W52" s="279"/>
      <c r="X52" s="188"/>
      <c r="AK52" s="178"/>
      <c r="AW52" s="178"/>
      <c r="BI52" s="178"/>
      <c r="BU52" s="178"/>
      <c r="CG52" s="178"/>
      <c r="CS52" s="178"/>
      <c r="DE52" s="178"/>
      <c r="DV52" s="178"/>
    </row>
    <row r="53" spans="1:126" s="164" customFormat="1">
      <c r="A53" s="301"/>
      <c r="B53" s="537">
        <v>3.51351351351351</v>
      </c>
      <c r="C53" s="540"/>
      <c r="D53" s="540"/>
      <c r="E53" s="540"/>
      <c r="F53" s="540"/>
      <c r="G53" s="540"/>
      <c r="H53" s="552"/>
      <c r="I53" s="496" t="s">
        <v>85</v>
      </c>
      <c r="J53" s="503">
        <f t="shared" si="0"/>
        <v>0</v>
      </c>
      <c r="K53" s="577"/>
      <c r="L53" s="548"/>
      <c r="M53" s="543"/>
      <c r="S53" s="279"/>
      <c r="T53" s="280"/>
      <c r="U53" s="279"/>
      <c r="V53" s="279"/>
      <c r="W53" s="279"/>
      <c r="X53" s="188"/>
      <c r="AK53" s="178"/>
      <c r="AW53" s="178"/>
      <c r="BI53" s="178"/>
      <c r="BU53" s="178"/>
      <c r="CG53" s="178"/>
      <c r="CS53" s="178"/>
      <c r="DE53" s="178"/>
      <c r="DV53" s="178"/>
    </row>
    <row r="54" spans="1:126" s="164" customFormat="1" ht="17.399999999999999" thickBot="1">
      <c r="A54" s="301"/>
      <c r="B54" s="538">
        <v>3.7972972972973</v>
      </c>
      <c r="C54" s="541"/>
      <c r="D54" s="541"/>
      <c r="E54" s="541"/>
      <c r="F54" s="541"/>
      <c r="G54" s="541"/>
      <c r="H54" s="553"/>
      <c r="I54" s="501" t="s">
        <v>86</v>
      </c>
      <c r="J54" s="504">
        <f t="shared" si="0"/>
        <v>0</v>
      </c>
      <c r="K54" s="578"/>
      <c r="L54" s="549"/>
      <c r="M54" s="544"/>
      <c r="S54" s="279"/>
      <c r="T54" s="280"/>
      <c r="U54" s="279"/>
      <c r="V54" s="279"/>
      <c r="W54" s="279"/>
      <c r="X54" s="188"/>
      <c r="AK54" s="178"/>
      <c r="AW54" s="178"/>
      <c r="BI54" s="178"/>
      <c r="BU54" s="178"/>
      <c r="CG54" s="178"/>
      <c r="CS54" s="178"/>
      <c r="DE54" s="178"/>
      <c r="DV54" s="178"/>
    </row>
    <row r="55" spans="1:126" s="164" customFormat="1">
      <c r="A55" s="301"/>
      <c r="B55" s="536">
        <v>4</v>
      </c>
      <c r="C55" s="539"/>
      <c r="D55" s="539"/>
      <c r="E55" s="539"/>
      <c r="F55" s="539"/>
      <c r="G55" s="539"/>
      <c r="H55" s="551"/>
      <c r="I55" s="500" t="s">
        <v>84</v>
      </c>
      <c r="J55" s="502">
        <f t="shared" si="0"/>
        <v>0</v>
      </c>
      <c r="K55" s="576">
        <f>IFERROR(SUM(J55*$F55,J56*$F55,J57*$F55)*H55,0)</f>
        <v>0</v>
      </c>
      <c r="L55" s="547"/>
      <c r="M55" s="542"/>
      <c r="S55" s="279"/>
      <c r="T55" s="280"/>
      <c r="U55" s="279"/>
      <c r="V55" s="279"/>
      <c r="W55" s="279"/>
      <c r="X55" s="188"/>
      <c r="AK55" s="178"/>
      <c r="AW55" s="178"/>
      <c r="BI55" s="178"/>
      <c r="BU55" s="178"/>
      <c r="CG55" s="178"/>
      <c r="CS55" s="178"/>
      <c r="DE55" s="178"/>
      <c r="DV55" s="178"/>
    </row>
    <row r="56" spans="1:126" s="164" customFormat="1">
      <c r="A56" s="301"/>
      <c r="B56" s="537">
        <v>4.64864864864865</v>
      </c>
      <c r="C56" s="540"/>
      <c r="D56" s="540"/>
      <c r="E56" s="540"/>
      <c r="F56" s="540"/>
      <c r="G56" s="540"/>
      <c r="H56" s="552"/>
      <c r="I56" s="496" t="s">
        <v>85</v>
      </c>
      <c r="J56" s="503">
        <f t="shared" si="0"/>
        <v>0</v>
      </c>
      <c r="K56" s="577"/>
      <c r="L56" s="548"/>
      <c r="M56" s="543"/>
      <c r="S56" s="279"/>
      <c r="T56" s="280"/>
      <c r="U56" s="279"/>
      <c r="V56" s="279"/>
      <c r="W56" s="279"/>
      <c r="X56" s="188"/>
      <c r="AK56" s="178"/>
      <c r="AW56" s="178"/>
      <c r="BI56" s="178"/>
      <c r="BU56" s="178"/>
      <c r="CG56" s="178"/>
      <c r="CS56" s="178"/>
      <c r="DE56" s="178"/>
      <c r="DV56" s="178"/>
    </row>
    <row r="57" spans="1:126" s="164" customFormat="1" ht="17.399999999999999" thickBot="1">
      <c r="A57" s="301"/>
      <c r="B57" s="538">
        <v>4.9324324324324298</v>
      </c>
      <c r="C57" s="541"/>
      <c r="D57" s="541"/>
      <c r="E57" s="541"/>
      <c r="F57" s="541"/>
      <c r="G57" s="541"/>
      <c r="H57" s="553"/>
      <c r="I57" s="501" t="s">
        <v>86</v>
      </c>
      <c r="J57" s="504">
        <f t="shared" si="0"/>
        <v>0</v>
      </c>
      <c r="K57" s="578"/>
      <c r="L57" s="549"/>
      <c r="M57" s="544"/>
      <c r="S57" s="279"/>
      <c r="T57" s="280"/>
      <c r="U57" s="279"/>
      <c r="V57" s="279"/>
      <c r="W57" s="279"/>
      <c r="X57" s="188"/>
      <c r="AK57" s="178"/>
      <c r="AW57" s="178"/>
      <c r="BI57" s="178"/>
      <c r="BU57" s="178"/>
      <c r="CG57" s="178"/>
      <c r="CS57" s="178"/>
      <c r="DE57" s="178"/>
      <c r="DV57" s="178"/>
    </row>
    <row r="58" spans="1:126" s="164" customFormat="1">
      <c r="A58" s="301"/>
      <c r="B58" s="536">
        <v>5</v>
      </c>
      <c r="C58" s="539"/>
      <c r="D58" s="539"/>
      <c r="E58" s="539"/>
      <c r="F58" s="539"/>
      <c r="G58" s="539"/>
      <c r="H58" s="551"/>
      <c r="I58" s="500" t="s">
        <v>84</v>
      </c>
      <c r="J58" s="502">
        <f t="shared" si="0"/>
        <v>0</v>
      </c>
      <c r="K58" s="576">
        <f>IFERROR(SUM(J58*$F58,J59*$F58,J60*$F58)*H58,0)</f>
        <v>0</v>
      </c>
      <c r="L58" s="547"/>
      <c r="M58" s="542"/>
      <c r="S58" s="279"/>
      <c r="T58" s="280"/>
      <c r="U58" s="279"/>
      <c r="V58" s="279"/>
      <c r="W58" s="279"/>
      <c r="X58" s="188"/>
      <c r="AK58" s="178"/>
      <c r="AW58" s="178"/>
      <c r="BI58" s="178"/>
      <c r="BU58" s="178"/>
      <c r="CG58" s="178"/>
      <c r="CS58" s="178"/>
      <c r="DE58" s="178"/>
      <c r="DV58" s="178"/>
    </row>
    <row r="59" spans="1:126" s="164" customFormat="1">
      <c r="A59" s="301"/>
      <c r="B59" s="537">
        <v>5.7837837837837798</v>
      </c>
      <c r="C59" s="540"/>
      <c r="D59" s="540"/>
      <c r="E59" s="540"/>
      <c r="F59" s="540"/>
      <c r="G59" s="540"/>
      <c r="H59" s="552"/>
      <c r="I59" s="496" t="s">
        <v>85</v>
      </c>
      <c r="J59" s="503">
        <f t="shared" si="0"/>
        <v>0</v>
      </c>
      <c r="K59" s="577"/>
      <c r="L59" s="548"/>
      <c r="M59" s="543"/>
      <c r="S59" s="279"/>
      <c r="T59" s="280"/>
      <c r="U59" s="279"/>
      <c r="V59" s="279"/>
      <c r="W59" s="279"/>
      <c r="X59" s="188"/>
      <c r="AK59" s="178"/>
      <c r="AW59" s="178"/>
      <c r="BI59" s="178"/>
      <c r="BU59" s="178"/>
      <c r="CG59" s="178"/>
      <c r="CS59" s="178"/>
      <c r="DE59" s="178"/>
      <c r="DV59" s="178"/>
    </row>
    <row r="60" spans="1:126" s="164" customFormat="1" ht="17.399999999999999" thickBot="1">
      <c r="A60" s="301"/>
      <c r="B60" s="538">
        <v>6.0675675675675702</v>
      </c>
      <c r="C60" s="541"/>
      <c r="D60" s="541"/>
      <c r="E60" s="541"/>
      <c r="F60" s="541"/>
      <c r="G60" s="541"/>
      <c r="H60" s="553"/>
      <c r="I60" s="501" t="s">
        <v>86</v>
      </c>
      <c r="J60" s="504">
        <f t="shared" si="0"/>
        <v>0</v>
      </c>
      <c r="K60" s="578"/>
      <c r="L60" s="549"/>
      <c r="M60" s="544"/>
      <c r="S60" s="279"/>
      <c r="T60" s="280"/>
      <c r="U60" s="279"/>
      <c r="V60" s="279"/>
      <c r="W60" s="279"/>
      <c r="X60" s="188"/>
      <c r="AK60" s="178"/>
      <c r="AW60" s="178"/>
      <c r="BI60" s="178"/>
      <c r="BU60" s="178"/>
      <c r="CG60" s="178"/>
      <c r="CS60" s="178"/>
      <c r="DE60" s="178"/>
      <c r="DV60" s="178"/>
    </row>
    <row r="61" spans="1:126" s="164" customFormat="1">
      <c r="A61" s="301"/>
      <c r="B61" s="536">
        <v>6</v>
      </c>
      <c r="C61" s="539"/>
      <c r="D61" s="539"/>
      <c r="E61" s="539"/>
      <c r="F61" s="539"/>
      <c r="G61" s="539"/>
      <c r="H61" s="551"/>
      <c r="I61" s="500" t="s">
        <v>84</v>
      </c>
      <c r="J61" s="502">
        <f t="shared" si="0"/>
        <v>0</v>
      </c>
      <c r="K61" s="576">
        <f>IFERROR(SUM(J61*$F61,J62*$F61,J63*$F61)*H61,0)</f>
        <v>0</v>
      </c>
      <c r="L61" s="547"/>
      <c r="M61" s="542"/>
      <c r="S61" s="279"/>
      <c r="T61" s="279"/>
      <c r="U61" s="279"/>
      <c r="V61" s="279"/>
      <c r="W61" s="279"/>
      <c r="X61" s="188"/>
      <c r="AK61" s="178"/>
      <c r="AW61" s="178"/>
      <c r="BI61" s="178"/>
      <c r="BU61" s="178"/>
      <c r="CG61" s="178"/>
      <c r="CS61" s="178"/>
      <c r="DE61" s="178"/>
      <c r="DV61" s="178"/>
    </row>
    <row r="62" spans="1:126" s="164" customFormat="1">
      <c r="A62" s="301"/>
      <c r="B62" s="537">
        <v>6.9189189189189202</v>
      </c>
      <c r="C62" s="540"/>
      <c r="D62" s="540"/>
      <c r="E62" s="540"/>
      <c r="F62" s="540"/>
      <c r="G62" s="540"/>
      <c r="H62" s="552"/>
      <c r="I62" s="496" t="s">
        <v>85</v>
      </c>
      <c r="J62" s="503">
        <f t="shared" si="0"/>
        <v>0</v>
      </c>
      <c r="K62" s="577"/>
      <c r="L62" s="548"/>
      <c r="M62" s="543"/>
      <c r="S62" s="279"/>
      <c r="T62" s="279"/>
      <c r="U62" s="279"/>
      <c r="V62" s="279"/>
      <c r="W62" s="279"/>
      <c r="X62" s="188"/>
      <c r="AK62" s="178"/>
      <c r="AW62" s="178"/>
      <c r="BI62" s="178"/>
      <c r="BU62" s="178"/>
      <c r="CG62" s="178"/>
      <c r="CS62" s="178"/>
      <c r="DE62" s="178"/>
      <c r="DV62" s="178"/>
    </row>
    <row r="63" spans="1:126" s="164" customFormat="1" ht="17.399999999999999" thickBot="1">
      <c r="A63" s="301"/>
      <c r="B63" s="538">
        <v>7.2027027027027</v>
      </c>
      <c r="C63" s="541"/>
      <c r="D63" s="541"/>
      <c r="E63" s="541"/>
      <c r="F63" s="541"/>
      <c r="G63" s="541"/>
      <c r="H63" s="553"/>
      <c r="I63" s="501" t="s">
        <v>86</v>
      </c>
      <c r="J63" s="504">
        <f t="shared" si="0"/>
        <v>0</v>
      </c>
      <c r="K63" s="578"/>
      <c r="L63" s="549"/>
      <c r="M63" s="544"/>
      <c r="S63" s="279"/>
      <c r="T63" s="279"/>
      <c r="U63" s="279"/>
      <c r="V63" s="279"/>
      <c r="W63" s="279"/>
      <c r="X63" s="188"/>
      <c r="AK63" s="178"/>
      <c r="AW63" s="178"/>
      <c r="BI63" s="178"/>
      <c r="BU63" s="178"/>
      <c r="CG63" s="178"/>
      <c r="CS63" s="178"/>
      <c r="DE63" s="178"/>
      <c r="DV63" s="178"/>
    </row>
    <row r="64" spans="1:126" s="164" customFormat="1">
      <c r="A64" s="301"/>
      <c r="B64" s="536">
        <v>7</v>
      </c>
      <c r="C64" s="539"/>
      <c r="D64" s="539"/>
      <c r="E64" s="539"/>
      <c r="F64" s="539"/>
      <c r="G64" s="539"/>
      <c r="H64" s="551"/>
      <c r="I64" s="500" t="s">
        <v>84</v>
      </c>
      <c r="J64" s="502">
        <f t="shared" si="0"/>
        <v>0</v>
      </c>
      <c r="K64" s="576">
        <f>IFERROR(SUM(J64*$F64,J65*$F64,J66*$F64)*H64,0)</f>
        <v>0</v>
      </c>
      <c r="L64" s="547"/>
      <c r="M64" s="542"/>
      <c r="S64" s="279"/>
      <c r="T64" s="279"/>
      <c r="U64" s="279"/>
      <c r="V64" s="279"/>
      <c r="W64" s="279"/>
      <c r="X64" s="188"/>
      <c r="AK64" s="178"/>
      <c r="AW64" s="178"/>
      <c r="BI64" s="178"/>
      <c r="BU64" s="178"/>
      <c r="CG64" s="178"/>
      <c r="CS64" s="178"/>
      <c r="DE64" s="178"/>
      <c r="DV64" s="178"/>
    </row>
    <row r="65" spans="1:126" s="164" customFormat="1">
      <c r="A65" s="301"/>
      <c r="B65" s="537">
        <v>8.0540540540540508</v>
      </c>
      <c r="C65" s="540"/>
      <c r="D65" s="540"/>
      <c r="E65" s="540"/>
      <c r="F65" s="540"/>
      <c r="G65" s="540"/>
      <c r="H65" s="552"/>
      <c r="I65" s="496" t="s">
        <v>85</v>
      </c>
      <c r="J65" s="503">
        <f t="shared" si="0"/>
        <v>0</v>
      </c>
      <c r="K65" s="577"/>
      <c r="L65" s="548"/>
      <c r="M65" s="543"/>
      <c r="S65" s="279"/>
      <c r="T65" s="279"/>
      <c r="U65" s="279"/>
      <c r="V65" s="279"/>
      <c r="W65" s="279"/>
      <c r="X65" s="188"/>
      <c r="AK65" s="178"/>
      <c r="AW65" s="178"/>
      <c r="BI65" s="178"/>
      <c r="BU65" s="178"/>
      <c r="CG65" s="178"/>
      <c r="CS65" s="178"/>
      <c r="DE65" s="178"/>
      <c r="DV65" s="178"/>
    </row>
    <row r="66" spans="1:126" s="164" customFormat="1" ht="17.399999999999999" thickBot="1">
      <c r="A66" s="301"/>
      <c r="B66" s="538">
        <v>8.3378378378378404</v>
      </c>
      <c r="C66" s="541"/>
      <c r="D66" s="541"/>
      <c r="E66" s="541"/>
      <c r="F66" s="541"/>
      <c r="G66" s="541"/>
      <c r="H66" s="553"/>
      <c r="I66" s="501" t="s">
        <v>86</v>
      </c>
      <c r="J66" s="504">
        <f t="shared" si="0"/>
        <v>0</v>
      </c>
      <c r="K66" s="578"/>
      <c r="L66" s="549"/>
      <c r="M66" s="544"/>
      <c r="S66" s="279"/>
      <c r="T66" s="279"/>
      <c r="U66" s="279"/>
      <c r="V66" s="279"/>
      <c r="W66" s="279"/>
      <c r="X66" s="188"/>
      <c r="AK66" s="178"/>
      <c r="AW66" s="178"/>
      <c r="BI66" s="178"/>
      <c r="BU66" s="178"/>
      <c r="CG66" s="178"/>
      <c r="CS66" s="178"/>
      <c r="DE66" s="178"/>
      <c r="DV66" s="178"/>
    </row>
    <row r="67" spans="1:126" s="164" customFormat="1">
      <c r="A67" s="301"/>
      <c r="B67" s="536">
        <v>8</v>
      </c>
      <c r="C67" s="539"/>
      <c r="D67" s="539"/>
      <c r="E67" s="539"/>
      <c r="F67" s="539"/>
      <c r="G67" s="539"/>
      <c r="H67" s="551"/>
      <c r="I67" s="500" t="s">
        <v>84</v>
      </c>
      <c r="J67" s="502">
        <f t="shared" si="0"/>
        <v>0</v>
      </c>
      <c r="K67" s="576">
        <f>IFERROR(SUM(J67*$F67,J68*$F67,J69*$F67)*H67,0)</f>
        <v>0</v>
      </c>
      <c r="L67" s="547"/>
      <c r="M67" s="542"/>
      <c r="S67" s="279"/>
      <c r="T67" s="279"/>
      <c r="U67" s="279"/>
      <c r="V67" s="279"/>
      <c r="W67" s="279"/>
      <c r="X67" s="188"/>
      <c r="AK67" s="178"/>
      <c r="AW67" s="178"/>
      <c r="BI67" s="178"/>
      <c r="BU67" s="178"/>
      <c r="CG67" s="178"/>
      <c r="CS67" s="178"/>
      <c r="DE67" s="178"/>
      <c r="DV67" s="178"/>
    </row>
    <row r="68" spans="1:126" s="164" customFormat="1">
      <c r="A68" s="301"/>
      <c r="B68" s="537">
        <v>9.1891891891891895</v>
      </c>
      <c r="C68" s="540"/>
      <c r="D68" s="540"/>
      <c r="E68" s="540"/>
      <c r="F68" s="540"/>
      <c r="G68" s="540"/>
      <c r="H68" s="552"/>
      <c r="I68" s="496" t="s">
        <v>85</v>
      </c>
      <c r="J68" s="503">
        <f t="shared" si="0"/>
        <v>0</v>
      </c>
      <c r="K68" s="577"/>
      <c r="L68" s="548"/>
      <c r="M68" s="543"/>
      <c r="S68" s="279"/>
      <c r="T68" s="279"/>
      <c r="U68" s="279"/>
      <c r="V68" s="279"/>
      <c r="W68" s="279"/>
      <c r="X68" s="188"/>
      <c r="AK68" s="178"/>
      <c r="AW68" s="178"/>
      <c r="BI68" s="178"/>
      <c r="BU68" s="178"/>
      <c r="CG68" s="178"/>
      <c r="CS68" s="178"/>
      <c r="DE68" s="178"/>
      <c r="DV68" s="178"/>
    </row>
    <row r="69" spans="1:126" s="164" customFormat="1" ht="17.399999999999999" thickBot="1">
      <c r="A69" s="301"/>
      <c r="B69" s="538">
        <v>9.4729729729729701</v>
      </c>
      <c r="C69" s="541"/>
      <c r="D69" s="541"/>
      <c r="E69" s="541"/>
      <c r="F69" s="541"/>
      <c r="G69" s="541"/>
      <c r="H69" s="553"/>
      <c r="I69" s="501" t="s">
        <v>86</v>
      </c>
      <c r="J69" s="504">
        <f t="shared" si="0"/>
        <v>0</v>
      </c>
      <c r="K69" s="578"/>
      <c r="L69" s="549"/>
      <c r="M69" s="544"/>
      <c r="S69" s="279"/>
      <c r="T69" s="279"/>
      <c r="U69" s="279"/>
      <c r="V69" s="279"/>
      <c r="W69" s="279"/>
      <c r="X69" s="188"/>
      <c r="AK69" s="178"/>
      <c r="AW69" s="178"/>
      <c r="BI69" s="178"/>
      <c r="BU69" s="178"/>
      <c r="CG69" s="178"/>
      <c r="CS69" s="178"/>
      <c r="DE69" s="178"/>
      <c r="DV69" s="178"/>
    </row>
    <row r="70" spans="1:126" s="164" customFormat="1">
      <c r="A70" s="301"/>
      <c r="B70" s="536">
        <v>9</v>
      </c>
      <c r="C70" s="539"/>
      <c r="D70" s="539"/>
      <c r="E70" s="539"/>
      <c r="F70" s="539"/>
      <c r="G70" s="539"/>
      <c r="H70" s="551"/>
      <c r="I70" s="500" t="s">
        <v>84</v>
      </c>
      <c r="J70" s="502">
        <f t="shared" si="0"/>
        <v>0</v>
      </c>
      <c r="K70" s="576">
        <f>IFERROR(SUM(J70*$F70,J71*$F70,J72*$F70)*H70,0)</f>
        <v>0</v>
      </c>
      <c r="L70" s="547"/>
      <c r="M70" s="542"/>
      <c r="S70" s="279"/>
      <c r="T70" s="279"/>
      <c r="U70" s="279"/>
      <c r="V70" s="279"/>
      <c r="W70" s="279"/>
      <c r="X70" s="188"/>
      <c r="AK70" s="178"/>
      <c r="AW70" s="178"/>
      <c r="BI70" s="178"/>
      <c r="BU70" s="178"/>
      <c r="CG70" s="178"/>
      <c r="CS70" s="178"/>
      <c r="DE70" s="178"/>
      <c r="DV70" s="178"/>
    </row>
    <row r="71" spans="1:126" s="164" customFormat="1">
      <c r="A71" s="301"/>
      <c r="B71" s="537">
        <v>10.3243243243243</v>
      </c>
      <c r="C71" s="540"/>
      <c r="D71" s="540"/>
      <c r="E71" s="540"/>
      <c r="F71" s="540"/>
      <c r="G71" s="540"/>
      <c r="H71" s="552"/>
      <c r="I71" s="496" t="s">
        <v>85</v>
      </c>
      <c r="J71" s="503">
        <f t="shared" si="0"/>
        <v>0</v>
      </c>
      <c r="K71" s="577"/>
      <c r="L71" s="548"/>
      <c r="M71" s="543"/>
      <c r="S71" s="279"/>
      <c r="T71" s="279"/>
      <c r="U71" s="279"/>
      <c r="V71" s="279"/>
      <c r="W71" s="279"/>
      <c r="X71" s="188"/>
      <c r="AK71" s="178"/>
      <c r="AW71" s="178"/>
      <c r="BI71" s="178"/>
      <c r="BU71" s="178"/>
      <c r="CG71" s="178"/>
      <c r="CS71" s="178"/>
      <c r="DE71" s="178"/>
      <c r="DV71" s="178"/>
    </row>
    <row r="72" spans="1:126" s="164" customFormat="1" ht="17.399999999999999" thickBot="1">
      <c r="A72" s="301"/>
      <c r="B72" s="538">
        <v>10.6081081081081</v>
      </c>
      <c r="C72" s="541"/>
      <c r="D72" s="541"/>
      <c r="E72" s="541"/>
      <c r="F72" s="541"/>
      <c r="G72" s="541"/>
      <c r="H72" s="553"/>
      <c r="I72" s="501" t="s">
        <v>86</v>
      </c>
      <c r="J72" s="504">
        <f t="shared" si="0"/>
        <v>0</v>
      </c>
      <c r="K72" s="578"/>
      <c r="L72" s="549"/>
      <c r="M72" s="544"/>
      <c r="S72" s="279"/>
      <c r="T72" s="279"/>
      <c r="U72" s="279"/>
      <c r="V72" s="279"/>
      <c r="W72" s="279"/>
      <c r="X72" s="188"/>
      <c r="AK72" s="178"/>
      <c r="AW72" s="178"/>
      <c r="BI72" s="178"/>
      <c r="BU72" s="178"/>
      <c r="CG72" s="178"/>
      <c r="CS72" s="178"/>
      <c r="DE72" s="178"/>
      <c r="DV72" s="178"/>
    </row>
    <row r="73" spans="1:126" s="164" customFormat="1">
      <c r="A73" s="301"/>
      <c r="B73" s="536">
        <v>10</v>
      </c>
      <c r="C73" s="539"/>
      <c r="D73" s="539"/>
      <c r="E73" s="539"/>
      <c r="F73" s="539"/>
      <c r="G73" s="539"/>
      <c r="H73" s="551"/>
      <c r="I73" s="500" t="s">
        <v>84</v>
      </c>
      <c r="J73" s="502">
        <f t="shared" si="0"/>
        <v>0</v>
      </c>
      <c r="K73" s="576">
        <f>IFERROR(SUM(J73*$F73,J74*$F73,J75*$F73)*H73,0)</f>
        <v>0</v>
      </c>
      <c r="L73" s="547"/>
      <c r="M73" s="542"/>
      <c r="S73" s="279"/>
      <c r="T73" s="279"/>
      <c r="U73" s="279"/>
      <c r="V73" s="279"/>
      <c r="W73" s="279"/>
      <c r="X73" s="188"/>
      <c r="AK73" s="178"/>
      <c r="AW73" s="178"/>
      <c r="BI73" s="178"/>
      <c r="BU73" s="178"/>
      <c r="CG73" s="178"/>
      <c r="CS73" s="178"/>
      <c r="DE73" s="178"/>
      <c r="DV73" s="178"/>
    </row>
    <row r="74" spans="1:126" s="164" customFormat="1">
      <c r="A74" s="296"/>
      <c r="B74" s="537">
        <v>11.459459459459501</v>
      </c>
      <c r="C74" s="540"/>
      <c r="D74" s="540"/>
      <c r="E74" s="540"/>
      <c r="F74" s="540"/>
      <c r="G74" s="540"/>
      <c r="H74" s="552"/>
      <c r="I74" s="496" t="s">
        <v>85</v>
      </c>
      <c r="J74" s="503">
        <f t="shared" si="0"/>
        <v>0</v>
      </c>
      <c r="K74" s="577"/>
      <c r="L74" s="548"/>
      <c r="M74" s="543"/>
      <c r="S74" s="297"/>
      <c r="T74" s="297"/>
      <c r="U74" s="297"/>
      <c r="V74" s="297"/>
      <c r="W74" s="297"/>
      <c r="X74" s="188"/>
      <c r="AK74" s="178"/>
      <c r="AW74" s="178"/>
      <c r="BI74" s="178"/>
      <c r="BU74" s="178"/>
      <c r="CG74" s="178"/>
      <c r="CS74" s="178"/>
      <c r="DE74" s="178"/>
      <c r="DV74" s="178"/>
    </row>
    <row r="75" spans="1:126" s="164" customFormat="1" ht="17.399999999999999" thickBot="1">
      <c r="A75" s="296"/>
      <c r="B75" s="538">
        <v>11.743243243243301</v>
      </c>
      <c r="C75" s="541"/>
      <c r="D75" s="541"/>
      <c r="E75" s="541"/>
      <c r="F75" s="541"/>
      <c r="G75" s="541"/>
      <c r="H75" s="553"/>
      <c r="I75" s="501" t="s">
        <v>86</v>
      </c>
      <c r="J75" s="504">
        <f t="shared" si="0"/>
        <v>0</v>
      </c>
      <c r="K75" s="578"/>
      <c r="L75" s="549"/>
      <c r="M75" s="544"/>
      <c r="S75" s="297"/>
      <c r="T75" s="297"/>
      <c r="U75" s="297"/>
      <c r="V75" s="297"/>
      <c r="W75" s="297"/>
      <c r="X75" s="188"/>
      <c r="AK75" s="178"/>
      <c r="AW75" s="178"/>
      <c r="BI75" s="178"/>
      <c r="BU75" s="178"/>
      <c r="CG75" s="178"/>
      <c r="CS75" s="178"/>
      <c r="DE75" s="178"/>
      <c r="DV75" s="178"/>
    </row>
    <row r="76" spans="1:126" s="164" customFormat="1">
      <c r="A76" s="242"/>
      <c r="B76" s="163"/>
      <c r="C76" s="236"/>
      <c r="D76" s="236"/>
      <c r="E76" s="236"/>
      <c r="H76" s="178"/>
      <c r="I76" s="178"/>
      <c r="S76" s="178"/>
      <c r="T76" s="178"/>
      <c r="U76" s="178"/>
      <c r="V76" s="178"/>
      <c r="W76" s="178"/>
      <c r="X76" s="188"/>
      <c r="Y76" s="178"/>
      <c r="AK76" s="178"/>
      <c r="AW76" s="178"/>
      <c r="BI76" s="178"/>
      <c r="BU76" s="178"/>
      <c r="CG76" s="178"/>
      <c r="CS76" s="178"/>
      <c r="DE76" s="178"/>
      <c r="DV76" s="178"/>
    </row>
    <row r="77" spans="1:126" s="164" customFormat="1">
      <c r="A77" s="242"/>
      <c r="B77" s="163"/>
      <c r="C77" s="236"/>
      <c r="D77" s="236"/>
      <c r="E77" s="236"/>
      <c r="H77" s="178"/>
      <c r="I77" s="178"/>
      <c r="S77" s="178"/>
      <c r="T77" s="178"/>
      <c r="U77" s="178"/>
      <c r="V77" s="178"/>
      <c r="W77" s="178"/>
      <c r="X77" s="188"/>
      <c r="Y77" s="178"/>
      <c r="AK77" s="178"/>
      <c r="AW77" s="178"/>
      <c r="BI77" s="178"/>
      <c r="BU77" s="178"/>
      <c r="CG77" s="178"/>
      <c r="CS77" s="178"/>
      <c r="DE77" s="178"/>
      <c r="DV77" s="178"/>
    </row>
    <row r="78" spans="1:126" s="164" customFormat="1">
      <c r="A78" s="460" t="s">
        <v>100</v>
      </c>
      <c r="B78" s="461" t="s">
        <v>101</v>
      </c>
      <c r="C78" s="462">
        <f>SUM($K$46:$K$75)</f>
        <v>0</v>
      </c>
      <c r="D78" s="236"/>
      <c r="E78" s="236"/>
      <c r="H78" s="178"/>
      <c r="I78" s="178"/>
      <c r="S78" s="178"/>
      <c r="T78" s="178"/>
      <c r="U78" s="178"/>
      <c r="V78" s="178"/>
      <c r="W78" s="178"/>
      <c r="X78" s="188"/>
      <c r="Y78" s="178"/>
      <c r="AK78" s="178"/>
      <c r="AW78" s="178"/>
      <c r="BI78" s="178"/>
      <c r="BU78" s="178"/>
      <c r="CG78" s="178"/>
      <c r="CS78" s="178"/>
      <c r="DE78" s="178"/>
      <c r="DV78" s="178"/>
    </row>
    <row r="79" spans="1:126" s="164" customFormat="1">
      <c r="A79" s="242"/>
      <c r="B79" s="163"/>
      <c r="C79" s="236"/>
      <c r="D79" s="236"/>
      <c r="E79" s="236"/>
      <c r="H79" s="178"/>
      <c r="I79" s="178"/>
      <c r="S79" s="178"/>
      <c r="T79" s="178"/>
      <c r="U79" s="178"/>
      <c r="V79" s="178"/>
      <c r="W79" s="178"/>
      <c r="X79" s="188"/>
      <c r="Y79" s="178"/>
      <c r="AK79" s="178"/>
      <c r="AW79" s="178"/>
      <c r="BI79" s="178"/>
      <c r="BU79" s="178"/>
      <c r="CG79" s="178"/>
      <c r="CS79" s="178"/>
      <c r="DE79" s="178"/>
      <c r="DV79" s="178"/>
    </row>
    <row r="80" spans="1:126" s="164" customFormat="1" ht="34.049999999999997" hidden="1" customHeight="1" outlineLevel="1">
      <c r="A80" s="242"/>
      <c r="B80" s="278" t="s">
        <v>62</v>
      </c>
      <c r="C80" s="281"/>
      <c r="D80" s="236"/>
      <c r="E80" s="236"/>
      <c r="H80" s="178"/>
      <c r="I80" s="178"/>
      <c r="S80" s="178"/>
      <c r="T80" s="178"/>
      <c r="U80" s="178"/>
      <c r="V80" s="178"/>
      <c r="W80" s="178"/>
      <c r="X80" s="188"/>
      <c r="Y80" s="178"/>
      <c r="AK80" s="178"/>
      <c r="AW80" s="178"/>
      <c r="BI80" s="178"/>
      <c r="BU80" s="178"/>
      <c r="CG80" s="178"/>
      <c r="CS80" s="178"/>
      <c r="DE80" s="178"/>
      <c r="DV80" s="178"/>
    </row>
    <row r="81" spans="1:126" s="164" customFormat="1" hidden="1" outlineLevel="1">
      <c r="A81" s="242"/>
      <c r="B81" s="163"/>
      <c r="C81" s="163"/>
      <c r="D81" s="236"/>
      <c r="E81" s="236"/>
      <c r="H81" s="178"/>
      <c r="I81" s="178"/>
      <c r="S81" s="178"/>
      <c r="T81" s="178"/>
      <c r="U81" s="178"/>
      <c r="V81" s="178"/>
      <c r="W81" s="178"/>
      <c r="X81" s="188"/>
      <c r="Y81" s="178"/>
      <c r="AK81" s="178"/>
      <c r="AW81" s="178"/>
      <c r="BI81" s="178"/>
      <c r="BU81" s="178"/>
      <c r="CG81" s="178"/>
      <c r="CS81" s="178"/>
      <c r="DE81" s="178"/>
      <c r="DV81" s="178"/>
    </row>
    <row r="82" spans="1:126" s="164" customFormat="1" collapsed="1">
      <c r="A82" s="242"/>
      <c r="B82" s="237"/>
      <c r="H82" s="178"/>
      <c r="I82" s="178"/>
      <c r="S82" s="178"/>
      <c r="T82" s="178"/>
      <c r="U82" s="178"/>
      <c r="V82" s="178"/>
      <c r="W82" s="178"/>
      <c r="X82" s="188"/>
      <c r="Y82" s="178"/>
      <c r="AK82" s="178"/>
      <c r="AW82" s="178"/>
      <c r="BI82" s="178"/>
      <c r="BU82" s="178"/>
      <c r="CG82" s="178"/>
      <c r="CS82" s="178"/>
      <c r="DE82" s="178"/>
      <c r="DV82" s="178"/>
    </row>
    <row r="83" spans="1:126" s="164" customFormat="1" ht="15.6" customHeight="1">
      <c r="A83" s="242"/>
      <c r="X83" s="188"/>
      <c r="AM83" s="240"/>
      <c r="BS83" s="169"/>
    </row>
    <row r="84" spans="1:126" s="164" customFormat="1">
      <c r="A84" s="242"/>
      <c r="X84" s="188"/>
    </row>
    <row r="85" spans="1:126" s="164" customFormat="1" outlineLevel="1">
      <c r="A85" s="242"/>
      <c r="B85" s="327"/>
      <c r="D85" s="327"/>
      <c r="E85" s="327"/>
      <c r="X85" s="188"/>
      <c r="BU85" s="169"/>
    </row>
    <row r="86" spans="1:126" s="164" customFormat="1">
      <c r="A86" s="242"/>
      <c r="C86" s="239"/>
      <c r="D86" s="239"/>
      <c r="E86" s="239"/>
      <c r="F86" s="239"/>
      <c r="G86" s="239"/>
      <c r="H86" s="239"/>
      <c r="I86" s="239"/>
      <c r="J86" s="239"/>
      <c r="K86" s="239"/>
      <c r="L86" s="239"/>
      <c r="M86" s="239"/>
      <c r="N86" s="239"/>
      <c r="O86" s="239"/>
      <c r="P86" s="239"/>
      <c r="Q86" s="239"/>
      <c r="R86" s="239"/>
      <c r="S86" s="239"/>
      <c r="T86" s="239"/>
      <c r="U86" s="239"/>
      <c r="V86" s="239"/>
      <c r="W86" s="239"/>
      <c r="X86" s="188"/>
      <c r="BS86" s="169"/>
    </row>
    <row r="87" spans="1:126" s="164" customFormat="1" ht="17.399999999999999" thickBot="1">
      <c r="A87" s="328"/>
      <c r="B87" s="200"/>
      <c r="C87" s="329"/>
      <c r="D87" s="329"/>
      <c r="E87" s="329"/>
      <c r="F87" s="329"/>
      <c r="G87" s="329"/>
      <c r="H87" s="329"/>
      <c r="I87" s="329"/>
      <c r="J87" s="329"/>
      <c r="K87" s="329"/>
      <c r="L87" s="329"/>
      <c r="M87" s="329"/>
      <c r="N87" s="329"/>
      <c r="O87" s="329"/>
      <c r="P87" s="329"/>
      <c r="Q87" s="329"/>
      <c r="R87" s="329"/>
      <c r="S87" s="329"/>
      <c r="T87" s="329"/>
      <c r="U87" s="329"/>
      <c r="V87" s="329"/>
      <c r="W87" s="329"/>
      <c r="X87" s="330"/>
      <c r="BS87" s="169"/>
    </row>
    <row r="88" spans="1:126" s="164" customFormat="1">
      <c r="C88" s="239"/>
      <c r="D88" s="239"/>
      <c r="E88" s="239"/>
      <c r="F88" s="239"/>
      <c r="G88" s="239"/>
      <c r="H88" s="239"/>
      <c r="I88" s="239"/>
      <c r="J88" s="239"/>
      <c r="K88" s="239"/>
      <c r="L88" s="239"/>
      <c r="M88" s="239"/>
      <c r="N88" s="239"/>
      <c r="O88" s="239"/>
      <c r="P88" s="239"/>
      <c r="Q88" s="239"/>
      <c r="R88" s="239"/>
      <c r="S88" s="239"/>
      <c r="T88" s="239"/>
      <c r="U88" s="239"/>
      <c r="V88" s="239"/>
      <c r="W88" s="239"/>
      <c r="BS88" s="169"/>
    </row>
    <row r="89" spans="1:126" s="164" customFormat="1">
      <c r="C89" s="239"/>
      <c r="D89" s="239"/>
      <c r="E89" s="239"/>
      <c r="F89" s="239"/>
      <c r="G89" s="239"/>
      <c r="H89" s="239"/>
      <c r="I89" s="239"/>
      <c r="J89" s="239"/>
      <c r="K89" s="239"/>
      <c r="L89" s="239"/>
      <c r="M89" s="239"/>
      <c r="N89" s="239"/>
      <c r="O89" s="239"/>
      <c r="P89" s="239"/>
      <c r="Q89" s="239"/>
      <c r="R89" s="239"/>
      <c r="S89" s="239"/>
      <c r="T89" s="239"/>
      <c r="U89" s="239"/>
      <c r="V89" s="239"/>
      <c r="W89" s="239"/>
      <c r="BS89" s="169"/>
    </row>
    <row r="90" spans="1:126" s="164" customFormat="1">
      <c r="C90" s="239"/>
      <c r="D90" s="239"/>
      <c r="E90" s="239"/>
      <c r="F90" s="239"/>
      <c r="G90" s="239"/>
      <c r="H90" s="239"/>
      <c r="I90" s="239"/>
      <c r="J90" s="239"/>
      <c r="K90" s="239"/>
      <c r="L90" s="239"/>
      <c r="M90" s="239"/>
      <c r="N90" s="239"/>
      <c r="O90" s="239"/>
      <c r="T90" s="239"/>
      <c r="U90" s="239"/>
      <c r="V90" s="239"/>
      <c r="W90" s="239"/>
      <c r="BS90" s="169"/>
    </row>
    <row r="91" spans="1:126" s="164" customFormat="1">
      <c r="C91" s="239"/>
      <c r="D91" s="239"/>
      <c r="E91" s="239"/>
      <c r="F91" s="239"/>
      <c r="G91" s="239"/>
      <c r="H91" s="239"/>
      <c r="I91" s="239"/>
      <c r="J91" s="239"/>
      <c r="K91" s="239"/>
      <c r="L91" s="239"/>
      <c r="M91" s="239"/>
      <c r="N91" s="239"/>
      <c r="O91" s="239"/>
      <c r="T91" s="239"/>
      <c r="U91" s="239"/>
      <c r="V91" s="239"/>
      <c r="W91" s="239"/>
      <c r="BS91" s="169"/>
    </row>
    <row r="92" spans="1:126" s="164" customFormat="1">
      <c r="C92" s="239"/>
      <c r="D92" s="239"/>
      <c r="E92" s="239"/>
      <c r="F92" s="239"/>
      <c r="G92" s="239"/>
      <c r="H92" s="239"/>
      <c r="I92" s="239"/>
      <c r="J92" s="239"/>
      <c r="K92" s="239"/>
      <c r="L92" s="239"/>
      <c r="M92" s="239"/>
      <c r="N92" s="239"/>
      <c r="O92" s="239"/>
      <c r="T92" s="239"/>
      <c r="U92" s="239"/>
      <c r="V92" s="239"/>
      <c r="W92" s="239"/>
      <c r="BS92" s="169"/>
    </row>
    <row r="93" spans="1:126" s="164" customFormat="1">
      <c r="BS93" s="169"/>
    </row>
    <row r="94" spans="1:126" s="164" customFormat="1">
      <c r="BS94" s="169"/>
    </row>
    <row r="95" spans="1:126" s="164" customFormat="1">
      <c r="BS95" s="169"/>
    </row>
    <row r="96" spans="1:126" s="164" customFormat="1">
      <c r="BS96" s="169"/>
    </row>
    <row r="97" spans="71:71" s="164" customFormat="1">
      <c r="BS97" s="169"/>
    </row>
    <row r="98" spans="71:71" s="164" customFormat="1">
      <c r="BS98" s="169"/>
    </row>
    <row r="99" spans="71:71" s="164" customFormat="1">
      <c r="BS99" s="169"/>
    </row>
    <row r="100" spans="71:71" s="164" customFormat="1">
      <c r="BS100" s="169"/>
    </row>
    <row r="101" spans="71:71" s="164" customFormat="1">
      <c r="BS101" s="169"/>
    </row>
    <row r="102" spans="71:71" s="164" customFormat="1">
      <c r="BS102" s="169"/>
    </row>
    <row r="103" spans="71:71" s="164" customFormat="1">
      <c r="BS103" s="169"/>
    </row>
    <row r="104" spans="71:71" s="164" customFormat="1">
      <c r="BS104" s="169"/>
    </row>
    <row r="105" spans="71:71" s="164" customFormat="1">
      <c r="BS105" s="169"/>
    </row>
    <row r="106" spans="71:71" s="164" customFormat="1">
      <c r="BS106" s="169"/>
    </row>
    <row r="107" spans="71:71" s="164" customFormat="1">
      <c r="BS107" s="169"/>
    </row>
    <row r="108" spans="71:71" s="164" customFormat="1">
      <c r="BS108" s="169"/>
    </row>
    <row r="109" spans="71:71" s="164" customFormat="1">
      <c r="BS109" s="169"/>
    </row>
    <row r="110" spans="71:71" s="164" customFormat="1">
      <c r="BS110" s="169"/>
    </row>
    <row r="111" spans="71:71" s="164" customFormat="1">
      <c r="BS111" s="169"/>
    </row>
    <row r="112" spans="71:71" s="164" customFormat="1">
      <c r="BS112" s="169"/>
    </row>
    <row r="113" spans="71:71" s="164" customFormat="1">
      <c r="BS113" s="169"/>
    </row>
    <row r="114" spans="71:71" s="164" customFormat="1">
      <c r="BS114" s="169"/>
    </row>
    <row r="115" spans="71:71" s="164" customFormat="1">
      <c r="BS115" s="169"/>
    </row>
    <row r="116" spans="71:71" s="164" customFormat="1">
      <c r="BS116" s="169"/>
    </row>
    <row r="117" spans="71:71" s="164" customFormat="1">
      <c r="BS117" s="169"/>
    </row>
    <row r="118" spans="71:71" s="164" customFormat="1">
      <c r="BS118" s="169"/>
    </row>
    <row r="119" spans="71:71" s="164" customFormat="1">
      <c r="BS119" s="169"/>
    </row>
    <row r="120" spans="71:71" s="164" customFormat="1">
      <c r="BS120" s="169"/>
    </row>
    <row r="121" spans="71:71" s="164" customFormat="1">
      <c r="BS121" s="169"/>
    </row>
    <row r="122" spans="71:71" s="164" customFormat="1">
      <c r="BS122" s="169"/>
    </row>
    <row r="123" spans="71:71" s="164" customFormat="1">
      <c r="BS123" s="169"/>
    </row>
    <row r="124" spans="71:71" s="164" customFormat="1">
      <c r="BS124" s="169"/>
    </row>
    <row r="125" spans="71:71" s="164" customFormat="1">
      <c r="BS125" s="169"/>
    </row>
    <row r="126" spans="71:71" s="164" customFormat="1">
      <c r="BS126" s="169"/>
    </row>
    <row r="127" spans="71:71" s="164" customFormat="1">
      <c r="BS127" s="169"/>
    </row>
    <row r="128" spans="71:71" s="164" customFormat="1">
      <c r="BS128" s="169"/>
    </row>
    <row r="129" spans="71:71" s="164" customFormat="1">
      <c r="BS129" s="169"/>
    </row>
    <row r="130" spans="71:71" s="164" customFormat="1">
      <c r="BS130" s="169"/>
    </row>
    <row r="131" spans="71:71" s="164" customFormat="1">
      <c r="BS131" s="169"/>
    </row>
    <row r="132" spans="71:71" s="164" customFormat="1">
      <c r="BS132" s="169"/>
    </row>
    <row r="133" spans="71:71" s="164" customFormat="1">
      <c r="BS133" s="169"/>
    </row>
    <row r="134" spans="71:71" s="164" customFormat="1">
      <c r="BS134" s="169"/>
    </row>
    <row r="135" spans="71:71" s="164" customFormat="1">
      <c r="BS135" s="169"/>
    </row>
    <row r="136" spans="71:71" s="164" customFormat="1">
      <c r="BS136" s="169"/>
    </row>
    <row r="137" spans="71:71" s="164" customFormat="1">
      <c r="BS137" s="169"/>
    </row>
    <row r="138" spans="71:71" s="164" customFormat="1">
      <c r="BS138" s="169"/>
    </row>
    <row r="139" spans="71:71" s="164" customFormat="1">
      <c r="BS139" s="169"/>
    </row>
    <row r="140" spans="71:71" s="164" customFormat="1">
      <c r="BS140" s="169"/>
    </row>
    <row r="141" spans="71:71" s="164" customFormat="1">
      <c r="BS141" s="169"/>
    </row>
    <row r="142" spans="71:71" s="164" customFormat="1">
      <c r="BS142" s="169"/>
    </row>
    <row r="143" spans="71:71" s="164" customFormat="1">
      <c r="BS143" s="169"/>
    </row>
    <row r="144" spans="71:71" s="164" customFormat="1">
      <c r="BS144" s="169"/>
    </row>
    <row r="145" spans="71:71" s="164" customFormat="1">
      <c r="BS145" s="169"/>
    </row>
    <row r="146" spans="71:71" s="164" customFormat="1">
      <c r="BS146" s="169"/>
    </row>
    <row r="147" spans="71:71" s="164" customFormat="1">
      <c r="BS147" s="169"/>
    </row>
    <row r="148" spans="71:71" s="164" customFormat="1">
      <c r="BS148" s="169"/>
    </row>
    <row r="149" spans="71:71" s="164" customFormat="1">
      <c r="BS149" s="169"/>
    </row>
  </sheetData>
  <sheetProtection algorithmName="SHA-512" hashValue="JTinRnajnUQJ3P1d50RTGBMaMUS6pPi5DwY2rrgnSiwBmHAJ+3JRKlK14qHjgpS5whhSfAhRc19JFI3VYvT+Hw==" saltValue="+1JDIWHrIdGHxsd4YnSxbA==" spinCount="100000" sheet="1" objects="1" scenarios="1"/>
  <customSheetViews>
    <customSheetView guid="{ECD81B88-1474-43CC-96A3-8963B05913FB}" showGridLines="0" hiddenRows="1" hiddenColumns="1">
      <selection activeCell="B11" sqref="B10:B11"/>
      <pageMargins left="0" right="0" top="0" bottom="0" header="0" footer="0"/>
      <pageSetup orientation="portrait" r:id="rId1"/>
    </customSheetView>
    <customSheetView guid="{5B70AD1C-C6FE-473F-9E8F-C80A6A15EADB}" scale="115" showGridLines="0" hiddenRows="1" hiddenColumns="1" topLeftCell="A12">
      <selection activeCell="C30" sqref="C30"/>
      <pageMargins left="0" right="0" top="0" bottom="0" header="0" footer="0"/>
      <pageSetup orientation="portrait" r:id="rId2"/>
    </customSheetView>
    <customSheetView guid="{4795D392-B56F-435A-BCD0-DB99C7E0A0B0}" scale="90" hiddenRows="1" topLeftCell="A186">
      <selection activeCell="E188" sqref="E188:E190"/>
      <pageMargins left="0" right="0" top="0" bottom="0" header="0" footer="0"/>
      <pageSetup orientation="portrait" r:id="rId3"/>
    </customSheetView>
    <customSheetView guid="{2DAA1D84-496C-43B3-9B3D-F6443FDB70D2}" scale="90" hiddenRows="1" topLeftCell="A180">
      <selection activeCell="E190" sqref="E190"/>
      <pageMargins left="0" right="0" top="0" bottom="0" header="0" footer="0"/>
      <pageSetup orientation="portrait" r:id="rId4"/>
    </customSheetView>
  </customSheetViews>
  <mergeCells count="118">
    <mergeCell ref="E73:E75"/>
    <mergeCell ref="F73:F75"/>
    <mergeCell ref="G73:G75"/>
    <mergeCell ref="H73:H75"/>
    <mergeCell ref="K73:K75"/>
    <mergeCell ref="K49:K51"/>
    <mergeCell ref="K52:K54"/>
    <mergeCell ref="K55:K57"/>
    <mergeCell ref="K58:K60"/>
    <mergeCell ref="K61:K63"/>
    <mergeCell ref="K64:K66"/>
    <mergeCell ref="K67:K69"/>
    <mergeCell ref="E70:E72"/>
    <mergeCell ref="F70:F72"/>
    <mergeCell ref="G70:G72"/>
    <mergeCell ref="H70:H72"/>
    <mergeCell ref="K70:K72"/>
    <mergeCell ref="G49:G51"/>
    <mergeCell ref="H49:H51"/>
    <mergeCell ref="E55:E57"/>
    <mergeCell ref="F55:F57"/>
    <mergeCell ref="G55:G57"/>
    <mergeCell ref="H55:H57"/>
    <mergeCell ref="E67:E69"/>
    <mergeCell ref="A1:P1"/>
    <mergeCell ref="B46:B48"/>
    <mergeCell ref="B31:D31"/>
    <mergeCell ref="C46:C48"/>
    <mergeCell ref="B43:B45"/>
    <mergeCell ref="C43:C45"/>
    <mergeCell ref="D43:D45"/>
    <mergeCell ref="E43:E45"/>
    <mergeCell ref="F43:F45"/>
    <mergeCell ref="G43:G45"/>
    <mergeCell ref="H43:H45"/>
    <mergeCell ref="L46:L48"/>
    <mergeCell ref="B13:C13"/>
    <mergeCell ref="D13:F13"/>
    <mergeCell ref="B15:F15"/>
    <mergeCell ref="B17:F17"/>
    <mergeCell ref="B18:F18"/>
    <mergeCell ref="B16:D16"/>
    <mergeCell ref="K43:K45"/>
    <mergeCell ref="K46:K48"/>
    <mergeCell ref="E46:E48"/>
    <mergeCell ref="F46:F48"/>
    <mergeCell ref="G46:G48"/>
    <mergeCell ref="H46:H48"/>
    <mergeCell ref="L55:L57"/>
    <mergeCell ref="C52:C54"/>
    <mergeCell ref="D52:D54"/>
    <mergeCell ref="E52:E54"/>
    <mergeCell ref="F52:F54"/>
    <mergeCell ref="G52:G54"/>
    <mergeCell ref="H52:H54"/>
    <mergeCell ref="E61:E63"/>
    <mergeCell ref="F61:F63"/>
    <mergeCell ref="G61:G63"/>
    <mergeCell ref="H61:H63"/>
    <mergeCell ref="L61:L63"/>
    <mergeCell ref="F58:F60"/>
    <mergeCell ref="G58:G60"/>
    <mergeCell ref="H58:H60"/>
    <mergeCell ref="D58:D60"/>
    <mergeCell ref="E58:E60"/>
    <mergeCell ref="F67:F69"/>
    <mergeCell ref="G67:G69"/>
    <mergeCell ref="H67:H69"/>
    <mergeCell ref="L67:L69"/>
    <mergeCell ref="C64:C66"/>
    <mergeCell ref="D64:D66"/>
    <mergeCell ref="E64:E66"/>
    <mergeCell ref="F64:F66"/>
    <mergeCell ref="G64:G66"/>
    <mergeCell ref="H64:H66"/>
    <mergeCell ref="D73:D75"/>
    <mergeCell ref="D70:D72"/>
    <mergeCell ref="B52:B54"/>
    <mergeCell ref="B55:B57"/>
    <mergeCell ref="B58:B60"/>
    <mergeCell ref="B61:B63"/>
    <mergeCell ref="B64:B66"/>
    <mergeCell ref="B67:B69"/>
    <mergeCell ref="B70:B72"/>
    <mergeCell ref="B73:B75"/>
    <mergeCell ref="C73:C75"/>
    <mergeCell ref="C67:C69"/>
    <mergeCell ref="C70:C72"/>
    <mergeCell ref="C61:C63"/>
    <mergeCell ref="C58:C60"/>
    <mergeCell ref="C55:C57"/>
    <mergeCell ref="D67:D69"/>
    <mergeCell ref="D61:D63"/>
    <mergeCell ref="D55:D57"/>
    <mergeCell ref="B49:B51"/>
    <mergeCell ref="D46:D48"/>
    <mergeCell ref="C49:C51"/>
    <mergeCell ref="D49:D51"/>
    <mergeCell ref="E49:E51"/>
    <mergeCell ref="F49:F51"/>
    <mergeCell ref="M73:M75"/>
    <mergeCell ref="M43:M45"/>
    <mergeCell ref="M49:M51"/>
    <mergeCell ref="M52:M54"/>
    <mergeCell ref="M55:M57"/>
    <mergeCell ref="M58:M60"/>
    <mergeCell ref="M61:M63"/>
    <mergeCell ref="M64:M66"/>
    <mergeCell ref="M67:M69"/>
    <mergeCell ref="M46:M48"/>
    <mergeCell ref="M70:M72"/>
    <mergeCell ref="L73:L75"/>
    <mergeCell ref="L49:L51"/>
    <mergeCell ref="L70:L72"/>
    <mergeCell ref="L64:L66"/>
    <mergeCell ref="L58:L60"/>
    <mergeCell ref="L52:L54"/>
    <mergeCell ref="L43:L45"/>
  </mergeCells>
  <dataValidations count="11">
    <dataValidation operator="greaterThanOrEqual" allowBlank="1" showInputMessage="1" showErrorMessage="1" sqref="H41 V46:V75"/>
    <dataValidation type="decimal" operator="greaterThanOrEqual" allowBlank="1" showInputMessage="1" showErrorMessage="1" sqref="S41:U41 P40 J76:P82">
      <formula1>אפס</formula1>
    </dataValidation>
    <dataValidation type="decimal" operator="greaterThanOrEqual" allowBlank="1" showInputMessage="1" showErrorMessage="1" sqref="Y41">
      <formula1>0</formula1>
    </dataValidation>
    <dataValidation type="whole" operator="greaterThanOrEqual" allowBlank="1" showInputMessage="1" showErrorMessage="1" sqref="E76:E81 E41:G41 S76:W82 I41:R41 F76:I82">
      <formula1>אפס</formula1>
    </dataValidation>
    <dataValidation type="list" allowBlank="1" showInputMessage="1" showErrorMessage="1" sqref="D27:E27">
      <formula1>שעות_אגירה</formula1>
    </dataValidation>
    <dataValidation type="list" allowBlank="1" showInputMessage="1" showErrorMessage="1" sqref="C27:C28">
      <formula1>כן_לא</formula1>
    </dataValidation>
    <dataValidation showInputMessage="1" showErrorMessage="1" sqref="D13"/>
    <dataValidation type="decimal" allowBlank="1" showInputMessage="1" showErrorMessage="1" sqref="H46:H75">
      <formula1>0</formula1>
      <formula2>1</formula2>
    </dataValidation>
    <dataValidation type="custom" allowBlank="1" showInputMessage="1" showErrorMessage="1" sqref="F46:F75">
      <formula1>ISNUMBER(F46)</formula1>
    </dataValidation>
    <dataValidation type="custom" allowBlank="1" showInputMessage="1" showErrorMessage="1" sqref="E46:E75">
      <formula1>ISNUMBER($E46)=TRUE</formula1>
    </dataValidation>
    <dataValidation type="custom" allowBlank="1" showInputMessage="1" showErrorMessage="1" sqref="G46:G75">
      <formula1>ISNUMBER($G46)</formula1>
    </dataValidation>
  </dataValidations>
  <pageMargins left="0.7" right="0.7" top="0.75" bottom="0.75" header="0.3" footer="0.3"/>
  <pageSetup orientation="portrait" r:id="rId5"/>
  <drawing r:id="rId6"/>
  <extLst>
    <ext xmlns:x14="http://schemas.microsoft.com/office/spreadsheetml/2009/9/main" uri="{78C0D931-6437-407d-A8EE-F0AAD7539E65}">
      <x14:conditionalFormattings>
        <x14:conditionalFormatting xmlns:xm="http://schemas.microsoft.com/office/excel/2006/main">
          <x14:cfRule type="expression" priority="11" id="{00000000-000E-0000-0200-000009000000}">
            <xm:f>$C$26&lt;&gt;קבועים!$C$2</xm:f>
            <x14:dxf>
              <fill>
                <patternFill patternType="lightUp"/>
              </fill>
            </x14:dxf>
          </x14:cfRule>
          <xm:sqref>D25:E26</xm:sqref>
        </x14:conditionalFormatting>
        <x14:conditionalFormatting xmlns:xm="http://schemas.microsoft.com/office/excel/2006/main">
          <x14:cfRule type="expression" priority="2" id="{9AEF484C-C78C-4446-B4BB-4BF7685C6BB9}">
            <xm:f>$C$29&lt;&gt;קבועים!$C$2</xm:f>
            <x14:dxf>
              <fill>
                <patternFill patternType="lightUp"/>
              </fill>
            </x14:dxf>
          </x14:cfRule>
          <xm:sqref>D28:E29</xm:sqref>
        </x14:conditionalFormatting>
        <x14:conditionalFormatting xmlns:xm="http://schemas.microsoft.com/office/excel/2006/main">
          <x14:cfRule type="expression" priority="1" id="{0230087C-9B70-4046-A694-2FB3AE246A33}">
            <xm:f>$G46&gt;קבועים!$C$158</xm:f>
            <x14:dxf>
              <font>
                <b/>
                <i val="0"/>
                <color rgb="FFFFFF00"/>
              </font>
              <fill>
                <patternFill>
                  <bgColor rgb="FFC00000"/>
                </patternFill>
              </fill>
            </x14:dxf>
          </x14:cfRule>
          <xm:sqref>G46:G75</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קבועים!$C$56:$C$58</xm:f>
          </x14:formula1>
          <xm:sqref>L46 L49:L75</xm:sqref>
        </x14:dataValidation>
        <x14:dataValidation type="list" allowBlank="1" showInputMessage="1" showErrorMessage="1">
          <x14:formula1>
            <xm:f>קבועים!$C$2:$C$3</xm:f>
          </x14:formula1>
          <xm:sqref>C23 C26 C29</xm:sqref>
        </x14:dataValidation>
        <x14:dataValidation type="list" allowBlank="1" showInputMessage="1" showErrorMessage="1">
          <x14:formula1>
            <xm:f>'קבועים רשימת שעות'!$A$1:$A$6</xm:f>
          </x14:formula1>
          <xm:sqref>D29 C21 D26</xm:sqref>
        </x14:dataValidation>
        <x14:dataValidation type="list" allowBlank="1" showInputMessage="1" showErrorMessage="1">
          <x14:formula1>
            <xm:f>INDIRECT("'קבועים רשימת שעות'!A"&amp;(MATCH($C$21,'קבועים רשימת שעות'!A1:A7,0)+1)&amp;":A7")</xm:f>
          </x14:formula1>
          <xm:sqref>D21</xm:sqref>
        </x14:dataValidation>
        <x14:dataValidation type="list" allowBlank="1" showInputMessage="1" showErrorMessage="1">
          <x14:formula1>
            <xm:f>INDIRECT("'קבועים רשימת שעות'!A"&amp;(MATCH($D$26,'קבועים רשימת שעות'!A1:A7,0)+1)&amp;":A7")</xm:f>
          </x14:formula1>
          <xm:sqref>E26</xm:sqref>
        </x14:dataValidation>
        <x14:dataValidation type="list" allowBlank="1" showInputMessage="1" showErrorMessage="1">
          <x14:formula1>
            <xm:f>INDIRECT("'קבועים רשימת שעות'!A"&amp;(MATCH($D$29,'קבועים רשימת שעות'!A1:A7,0)+1)&amp;":A7")</xm:f>
          </x14:formula1>
          <xm:sqref>E29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tint="0.59999389629810485"/>
  </sheetPr>
  <dimension ref="A1:KL426"/>
  <sheetViews>
    <sheetView rightToLeft="1" topLeftCell="A13" zoomScale="70" zoomScaleNormal="70" workbookViewId="0">
      <selection activeCell="G10" sqref="G10"/>
    </sheetView>
  </sheetViews>
  <sheetFormatPr defaultColWidth="9" defaultRowHeight="16.8" outlineLevelRow="1"/>
  <cols>
    <col min="1" max="1" width="6.796875" style="391" customWidth="1"/>
    <col min="2" max="2" width="32.19921875" style="164" customWidth="1"/>
    <col min="3" max="3" width="30.296875" style="165" customWidth="1"/>
    <col min="4" max="4" width="23.296875" style="165" customWidth="1"/>
    <col min="5" max="5" width="28.5" style="410" customWidth="1"/>
    <col min="6" max="6" width="24.5" style="165" customWidth="1"/>
    <col min="7" max="8" width="17.5" style="165" customWidth="1"/>
    <col min="9" max="9" width="20.796875" style="164" customWidth="1"/>
    <col min="10" max="10" width="13.796875" style="164" customWidth="1"/>
    <col min="11" max="11" width="28.5" style="165" customWidth="1"/>
    <col min="12" max="12" width="11" style="165" customWidth="1"/>
    <col min="13" max="13" width="34.5" style="165" customWidth="1"/>
    <col min="14" max="14" width="26.296875" style="165" customWidth="1"/>
    <col min="15" max="15" width="29.5" style="165" customWidth="1"/>
    <col min="16" max="16" width="18.19921875" style="165" customWidth="1"/>
    <col min="17" max="22" width="29.5" style="165" customWidth="1"/>
    <col min="23" max="23" width="10.5" style="165" customWidth="1"/>
    <col min="24" max="24" width="29.796875" style="165" customWidth="1"/>
    <col min="25" max="25" width="14.5" style="165" customWidth="1"/>
    <col min="26" max="26" width="28.296875" style="165" customWidth="1"/>
    <col min="27" max="27" width="20.5" style="165" customWidth="1"/>
    <col min="28" max="28" width="29.5" style="165" customWidth="1"/>
    <col min="29" max="29" width="20.69921875" style="165" customWidth="1"/>
    <col min="30" max="30" width="16.5" style="165" customWidth="1"/>
    <col min="31" max="31" width="15.5" style="165" customWidth="1"/>
    <col min="32" max="32" width="18.69921875" style="165" customWidth="1"/>
    <col min="33" max="33" width="20.796875" style="165" customWidth="1"/>
    <col min="34" max="34" width="27.19921875" style="165" customWidth="1"/>
    <col min="35" max="35" width="27" style="165" customWidth="1"/>
    <col min="36" max="36" width="18.296875" style="165" customWidth="1"/>
    <col min="37" max="37" width="23.5" style="165" customWidth="1"/>
    <col min="38" max="38" width="20.296875" style="165" customWidth="1"/>
    <col min="39" max="39" width="20.19921875" style="165" customWidth="1"/>
    <col min="40" max="40" width="16.5" style="165" customWidth="1"/>
    <col min="41" max="41" width="24.796875" style="165" customWidth="1"/>
    <col min="42" max="42" width="14.5" style="165" customWidth="1"/>
    <col min="43" max="43" width="28.69921875" style="165" customWidth="1"/>
    <col min="44" max="44" width="19.19921875" style="165" customWidth="1"/>
    <col min="45" max="45" width="20.796875" style="165" customWidth="1"/>
    <col min="46" max="46" width="22.5" style="165" customWidth="1"/>
    <col min="47" max="47" width="25.796875" style="165" customWidth="1"/>
    <col min="48" max="48" width="21.796875" style="165" customWidth="1"/>
    <col min="49" max="49" width="25.19921875" style="165" customWidth="1"/>
    <col min="50" max="50" width="22" style="165" bestFit="1" customWidth="1"/>
    <col min="51" max="51" width="11.69921875" style="165" customWidth="1"/>
    <col min="52" max="52" width="27.5" style="165" customWidth="1"/>
    <col min="53" max="53" width="22.5" style="165" customWidth="1"/>
    <col min="54" max="54" width="26.296875" style="165" customWidth="1"/>
    <col min="55" max="55" width="20.796875" style="165" customWidth="1"/>
    <col min="56" max="57" width="26.5" style="165" customWidth="1"/>
    <col min="58" max="58" width="15.5" style="165" customWidth="1"/>
    <col min="59" max="59" width="11.296875" style="165" customWidth="1"/>
    <col min="60" max="60" width="13.296875" style="165" customWidth="1"/>
    <col min="61" max="61" width="11" style="165" customWidth="1"/>
    <col min="62" max="62" width="22" style="182" bestFit="1" customWidth="1"/>
    <col min="63" max="63" width="13.69921875" style="165" customWidth="1"/>
    <col min="64" max="64" width="26.5" style="165" customWidth="1"/>
    <col min="65" max="65" width="14.796875" style="165" customWidth="1"/>
    <col min="66" max="66" width="13.69921875" style="165" customWidth="1"/>
    <col min="67" max="67" width="14.5" style="165" customWidth="1"/>
    <col min="68" max="68" width="17.69921875" style="165" customWidth="1"/>
    <col min="69" max="69" width="20.796875" style="165" customWidth="1"/>
    <col min="70" max="70" width="12.19921875" style="165" customWidth="1"/>
    <col min="71" max="71" width="14.5" style="165" customWidth="1"/>
    <col min="72" max="72" width="20.5" style="165" customWidth="1"/>
    <col min="73" max="73" width="15.19921875" style="165" customWidth="1"/>
    <col min="74" max="74" width="22" style="165" bestFit="1" customWidth="1"/>
    <col min="75" max="75" width="13.5" style="165" customWidth="1"/>
    <col min="76" max="76" width="20" style="165" customWidth="1"/>
    <col min="77" max="77" width="12.296875" style="165" customWidth="1"/>
    <col min="78" max="78" width="15.5" style="165" customWidth="1"/>
    <col min="79" max="79" width="26" style="165" customWidth="1"/>
    <col min="80" max="80" width="14.5" style="165" customWidth="1"/>
    <col min="81" max="81" width="20.796875" style="165" customWidth="1"/>
    <col min="82" max="82" width="11.5" style="165" customWidth="1"/>
    <col min="83" max="83" width="20.19921875" style="165" bestFit="1" customWidth="1"/>
    <col min="84" max="84" width="9" style="165"/>
    <col min="85" max="85" width="11.69921875" style="165" bestFit="1" customWidth="1"/>
    <col min="86" max="86" width="22" style="165" bestFit="1" customWidth="1"/>
    <col min="87" max="89" width="9" style="165"/>
    <col min="90" max="90" width="13.5" style="165" customWidth="1"/>
    <col min="91" max="91" width="13.19921875" style="165" customWidth="1"/>
    <col min="92" max="92" width="10.5" style="165" customWidth="1"/>
    <col min="93" max="93" width="20.796875" style="165" customWidth="1"/>
    <col min="94" max="94" width="9" style="165"/>
    <col min="95" max="95" width="20.19921875" style="165" bestFit="1" customWidth="1"/>
    <col min="96" max="96" width="9" style="165"/>
    <col min="97" max="97" width="11.69921875" style="165" bestFit="1" customWidth="1"/>
    <col min="98" max="98" width="22" style="165" bestFit="1" customWidth="1"/>
    <col min="99" max="101" width="9" style="165"/>
    <col min="102" max="102" width="13.5" style="165" customWidth="1"/>
    <col min="103" max="103" width="13.19921875" style="165" customWidth="1"/>
    <col min="104" max="104" width="10.5" style="165" customWidth="1"/>
    <col min="105" max="105" width="20.796875" style="165" customWidth="1"/>
    <col min="106" max="106" width="9" style="165"/>
    <col min="107" max="107" width="20.19921875" style="165" bestFit="1" customWidth="1"/>
    <col min="108" max="108" width="9" style="165"/>
    <col min="109" max="109" width="11.69921875" style="165" bestFit="1" customWidth="1"/>
    <col min="110" max="110" width="22" style="165" bestFit="1" customWidth="1"/>
    <col min="111" max="113" width="9" style="165"/>
    <col min="114" max="114" width="13.5" style="165" customWidth="1"/>
    <col min="115" max="115" width="20.19921875" style="165" customWidth="1"/>
    <col min="116" max="116" width="10.5" style="165" customWidth="1"/>
    <col min="117" max="117" width="20.796875" style="165" customWidth="1"/>
    <col min="118" max="16384" width="9" style="165"/>
  </cols>
  <sheetData>
    <row r="1" spans="1:298" s="164" customFormat="1" ht="77.55" customHeight="1">
      <c r="A1" s="554" t="s">
        <v>102</v>
      </c>
      <c r="B1" s="555"/>
      <c r="C1" s="555"/>
      <c r="D1" s="555"/>
      <c r="E1" s="555"/>
      <c r="F1" s="555"/>
      <c r="G1" s="555"/>
      <c r="H1" s="555"/>
      <c r="I1" s="555"/>
      <c r="J1" s="581"/>
    </row>
    <row r="2" spans="1:298" s="164" customFormat="1">
      <c r="A2" s="333"/>
      <c r="B2" s="334"/>
      <c r="C2" s="334"/>
      <c r="D2" s="334"/>
      <c r="E2" s="396"/>
      <c r="F2" s="334"/>
      <c r="G2" s="334"/>
      <c r="H2" s="334"/>
      <c r="I2" s="334"/>
      <c r="J2" s="335"/>
    </row>
    <row r="3" spans="1:298" s="164" customFormat="1" ht="34.5" customHeight="1">
      <c r="A3" s="272"/>
      <c r="B3" s="232" t="s">
        <v>69</v>
      </c>
      <c r="D3" s="163"/>
      <c r="E3" s="349"/>
      <c r="J3" s="188"/>
      <c r="JS3" s="327"/>
      <c r="JT3" s="327"/>
      <c r="JU3" s="327"/>
      <c r="JV3" s="327"/>
      <c r="JW3" s="327"/>
      <c r="JX3" s="327"/>
      <c r="JY3" s="327"/>
      <c r="JZ3" s="327"/>
      <c r="KA3" s="327"/>
      <c r="KB3" s="327"/>
      <c r="KC3" s="327"/>
      <c r="KD3" s="327"/>
      <c r="KE3" s="327"/>
      <c r="KF3" s="327"/>
      <c r="KG3" s="327"/>
      <c r="KH3" s="327"/>
      <c r="KI3" s="327"/>
      <c r="KJ3" s="327"/>
      <c r="KK3" s="327"/>
      <c r="KL3" s="327"/>
    </row>
    <row r="4" spans="1:298" s="164" customFormat="1" ht="21" customHeight="1">
      <c r="A4" s="272"/>
      <c r="B4" s="163" t="s">
        <v>103</v>
      </c>
      <c r="D4" s="163"/>
      <c r="E4" s="349"/>
      <c r="J4" s="188"/>
      <c r="JS4" s="327"/>
      <c r="JT4" s="327"/>
      <c r="JU4" s="327"/>
      <c r="JV4" s="327"/>
      <c r="JW4" s="327"/>
      <c r="JX4" s="327"/>
      <c r="JY4" s="327"/>
      <c r="JZ4" s="327"/>
      <c r="KA4" s="327"/>
      <c r="KB4" s="327"/>
      <c r="KC4" s="327"/>
      <c r="KD4" s="327"/>
      <c r="KE4" s="327"/>
      <c r="KF4" s="327"/>
      <c r="KG4" s="327"/>
      <c r="KH4" s="327"/>
      <c r="KI4" s="327"/>
      <c r="KJ4" s="327"/>
      <c r="KK4" s="327"/>
      <c r="KL4" s="327"/>
    </row>
    <row r="5" spans="1:298" s="164" customFormat="1" ht="21" customHeight="1">
      <c r="A5" s="336"/>
      <c r="B5" s="164" t="s">
        <v>11</v>
      </c>
      <c r="D5" s="165"/>
      <c r="E5" s="349"/>
      <c r="J5" s="188"/>
      <c r="BL5" s="327"/>
      <c r="BM5" s="327"/>
      <c r="BN5" s="327"/>
      <c r="BO5" s="327"/>
      <c r="BP5" s="327"/>
      <c r="BQ5" s="327"/>
      <c r="BR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c r="DN5" s="327"/>
      <c r="DO5" s="327"/>
      <c r="DP5" s="327"/>
      <c r="DQ5" s="327"/>
      <c r="DR5" s="327"/>
      <c r="DS5" s="327"/>
      <c r="DT5" s="327"/>
      <c r="DU5" s="327"/>
      <c r="DV5" s="327"/>
      <c r="DW5" s="327"/>
      <c r="DX5" s="327"/>
      <c r="DY5" s="327"/>
      <c r="DZ5" s="327"/>
      <c r="EA5" s="327"/>
      <c r="EB5" s="327"/>
      <c r="EC5" s="327"/>
      <c r="ED5" s="327"/>
      <c r="EE5" s="327"/>
      <c r="EF5" s="327"/>
      <c r="EG5" s="327"/>
      <c r="EH5" s="327"/>
      <c r="EI5" s="327"/>
      <c r="EJ5" s="327"/>
      <c r="EK5" s="327"/>
      <c r="EL5" s="327"/>
      <c r="EM5" s="327"/>
      <c r="EN5" s="327"/>
      <c r="EO5" s="327"/>
      <c r="EP5" s="327"/>
      <c r="EQ5" s="327"/>
      <c r="ER5" s="327"/>
      <c r="ES5" s="327"/>
      <c r="ET5" s="327"/>
      <c r="EU5" s="327"/>
      <c r="EV5" s="327"/>
      <c r="EW5" s="327"/>
      <c r="EX5" s="327"/>
      <c r="EY5" s="327"/>
      <c r="EZ5" s="327"/>
      <c r="FA5" s="327"/>
      <c r="FB5" s="327"/>
      <c r="FC5" s="327"/>
      <c r="FD5" s="327"/>
      <c r="FE5" s="327"/>
      <c r="FF5" s="327"/>
      <c r="FG5" s="327"/>
      <c r="FH5" s="327"/>
      <c r="FI5" s="327"/>
      <c r="FJ5" s="327"/>
      <c r="FK5" s="327"/>
      <c r="FL5" s="327"/>
      <c r="FM5" s="327"/>
      <c r="FN5" s="327"/>
      <c r="FO5" s="327"/>
      <c r="FP5" s="327"/>
      <c r="FQ5" s="327"/>
      <c r="FR5" s="327"/>
      <c r="FS5" s="327"/>
      <c r="FT5" s="327"/>
      <c r="FU5" s="327"/>
      <c r="FV5" s="327"/>
      <c r="FW5" s="327"/>
      <c r="FX5" s="327"/>
      <c r="FY5" s="327"/>
      <c r="FZ5" s="327"/>
      <c r="GA5" s="327"/>
      <c r="GB5" s="327"/>
      <c r="GC5" s="327"/>
      <c r="GD5" s="327"/>
      <c r="GE5" s="327"/>
      <c r="GF5" s="327"/>
      <c r="GG5" s="327"/>
      <c r="GH5" s="327"/>
      <c r="GI5" s="327"/>
      <c r="GJ5" s="327"/>
      <c r="GK5" s="327"/>
      <c r="GL5" s="327"/>
      <c r="GM5" s="327"/>
      <c r="GN5" s="327"/>
      <c r="GO5" s="327"/>
      <c r="GP5" s="327"/>
      <c r="GQ5" s="327"/>
      <c r="GR5" s="327"/>
      <c r="GS5" s="327"/>
      <c r="GT5" s="327"/>
      <c r="GU5" s="327"/>
      <c r="GV5" s="327"/>
      <c r="GW5" s="327"/>
      <c r="GX5" s="327"/>
      <c r="GY5" s="327"/>
      <c r="GZ5" s="327"/>
      <c r="HA5" s="327"/>
      <c r="HB5" s="327"/>
      <c r="HC5" s="327"/>
      <c r="HD5" s="327"/>
      <c r="HE5" s="327"/>
      <c r="HF5" s="327"/>
      <c r="HG5" s="327"/>
      <c r="HH5" s="327"/>
      <c r="HI5" s="327"/>
      <c r="HJ5" s="327"/>
      <c r="HK5" s="327"/>
      <c r="HL5" s="327"/>
      <c r="HM5" s="327"/>
      <c r="HN5" s="327"/>
      <c r="HO5" s="327"/>
      <c r="HP5" s="327"/>
      <c r="HQ5" s="327"/>
      <c r="HR5" s="327"/>
      <c r="HS5" s="327"/>
      <c r="HT5" s="327"/>
      <c r="HU5" s="327"/>
      <c r="HV5" s="327"/>
      <c r="HW5" s="327"/>
      <c r="HX5" s="327"/>
      <c r="HY5" s="327"/>
      <c r="HZ5" s="327"/>
      <c r="IA5" s="327"/>
      <c r="IB5" s="327"/>
      <c r="IC5" s="327"/>
      <c r="ID5" s="327"/>
      <c r="IE5" s="327"/>
      <c r="IF5" s="327"/>
      <c r="IG5" s="327"/>
      <c r="IH5" s="327"/>
      <c r="II5" s="327"/>
      <c r="IJ5" s="327"/>
      <c r="IK5" s="327"/>
      <c r="IL5" s="327"/>
      <c r="IM5" s="327"/>
      <c r="IN5" s="327"/>
      <c r="IO5" s="327"/>
      <c r="IP5" s="327"/>
      <c r="IQ5" s="327"/>
      <c r="IR5" s="327"/>
      <c r="IS5" s="327"/>
      <c r="IT5" s="327"/>
      <c r="IU5" s="327"/>
      <c r="IV5" s="327"/>
      <c r="IW5" s="327"/>
      <c r="IX5" s="327"/>
      <c r="IY5" s="327"/>
      <c r="IZ5" s="327"/>
      <c r="JA5" s="327"/>
      <c r="JB5" s="327"/>
      <c r="JC5" s="327"/>
      <c r="JD5" s="327"/>
      <c r="JE5" s="327"/>
      <c r="JF5" s="327"/>
      <c r="JG5" s="327"/>
      <c r="JH5" s="327"/>
      <c r="JI5" s="327"/>
      <c r="JJ5" s="327"/>
      <c r="JK5" s="327"/>
      <c r="JL5" s="327"/>
      <c r="JM5" s="327"/>
      <c r="JN5" s="327"/>
      <c r="JO5" s="327"/>
      <c r="JP5" s="327"/>
      <c r="JQ5" s="327"/>
      <c r="JR5" s="327"/>
    </row>
    <row r="6" spans="1:298" s="164" customFormat="1" ht="21" customHeight="1">
      <c r="A6" s="317"/>
      <c r="B6" s="337" t="s">
        <v>12</v>
      </c>
      <c r="D6" s="338"/>
      <c r="E6" s="349"/>
      <c r="J6" s="188"/>
      <c r="BL6" s="327"/>
      <c r="BM6" s="327"/>
      <c r="BN6" s="327"/>
      <c r="BO6" s="327"/>
      <c r="BP6" s="327"/>
      <c r="BQ6" s="327"/>
      <c r="BR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c r="DN6" s="327"/>
      <c r="DO6" s="327"/>
      <c r="DP6" s="327"/>
      <c r="DQ6" s="327"/>
      <c r="DR6" s="327"/>
      <c r="DS6" s="327"/>
      <c r="DT6" s="327"/>
      <c r="DU6" s="327"/>
      <c r="DV6" s="327"/>
      <c r="DW6" s="327"/>
      <c r="DX6" s="327"/>
      <c r="DY6" s="327"/>
      <c r="DZ6" s="327"/>
      <c r="EA6" s="327"/>
      <c r="EB6" s="327"/>
      <c r="EC6" s="327"/>
      <c r="ED6" s="327"/>
      <c r="EE6" s="327"/>
      <c r="EF6" s="327"/>
      <c r="EG6" s="327"/>
      <c r="EH6" s="327"/>
      <c r="EI6" s="327"/>
      <c r="EJ6" s="327"/>
      <c r="EK6" s="327"/>
      <c r="EL6" s="327"/>
      <c r="EM6" s="327"/>
      <c r="EN6" s="327"/>
      <c r="EO6" s="327"/>
      <c r="EP6" s="327"/>
      <c r="EQ6" s="327"/>
      <c r="ER6" s="327"/>
      <c r="ES6" s="327"/>
      <c r="ET6" s="327"/>
      <c r="EU6" s="327"/>
      <c r="EV6" s="327"/>
      <c r="EW6" s="327"/>
      <c r="EX6" s="327"/>
      <c r="EY6" s="327"/>
      <c r="EZ6" s="327"/>
      <c r="FA6" s="327"/>
      <c r="FB6" s="327"/>
      <c r="FC6" s="327"/>
      <c r="FD6" s="327"/>
      <c r="FE6" s="327"/>
      <c r="FF6" s="327"/>
      <c r="FG6" s="327"/>
      <c r="FH6" s="327"/>
      <c r="FI6" s="327"/>
      <c r="FJ6" s="327"/>
      <c r="FK6" s="327"/>
      <c r="FL6" s="327"/>
      <c r="FM6" s="327"/>
      <c r="FN6" s="327"/>
      <c r="FO6" s="327"/>
      <c r="FP6" s="327"/>
      <c r="FQ6" s="327"/>
      <c r="FR6" s="327"/>
      <c r="FS6" s="327"/>
      <c r="FT6" s="327"/>
      <c r="FU6" s="327"/>
      <c r="FV6" s="327"/>
      <c r="FW6" s="327"/>
      <c r="FX6" s="327"/>
      <c r="FY6" s="327"/>
      <c r="FZ6" s="327"/>
      <c r="GA6" s="327"/>
      <c r="GB6" s="327"/>
      <c r="GC6" s="327"/>
      <c r="GD6" s="327"/>
      <c r="GE6" s="327"/>
      <c r="GF6" s="327"/>
      <c r="GG6" s="327"/>
      <c r="GH6" s="327"/>
      <c r="GI6" s="327"/>
      <c r="GJ6" s="327"/>
      <c r="GK6" s="327"/>
      <c r="GL6" s="327"/>
      <c r="GM6" s="327"/>
      <c r="GN6" s="327"/>
      <c r="GO6" s="327"/>
      <c r="GP6" s="327"/>
      <c r="GQ6" s="327"/>
      <c r="GR6" s="327"/>
      <c r="GS6" s="327"/>
      <c r="GT6" s="327"/>
      <c r="GU6" s="327"/>
      <c r="GV6" s="327"/>
      <c r="GW6" s="327"/>
      <c r="GX6" s="327"/>
      <c r="GY6" s="327"/>
      <c r="GZ6" s="327"/>
      <c r="HA6" s="327"/>
      <c r="HB6" s="327"/>
      <c r="HC6" s="327"/>
      <c r="HD6" s="327"/>
      <c r="HE6" s="327"/>
      <c r="HF6" s="327"/>
      <c r="HG6" s="327"/>
      <c r="HH6" s="327"/>
      <c r="HI6" s="327"/>
      <c r="HJ6" s="327"/>
      <c r="HK6" s="327"/>
      <c r="HL6" s="327"/>
      <c r="HM6" s="327"/>
      <c r="HN6" s="327"/>
      <c r="HO6" s="327"/>
      <c r="HP6" s="327"/>
      <c r="HQ6" s="327"/>
      <c r="HR6" s="327"/>
      <c r="HS6" s="327"/>
      <c r="HT6" s="327"/>
      <c r="HU6" s="327"/>
      <c r="HV6" s="327"/>
      <c r="HW6" s="327"/>
      <c r="HX6" s="327"/>
      <c r="HY6" s="327"/>
      <c r="HZ6" s="327"/>
      <c r="IA6" s="327"/>
      <c r="IB6" s="327"/>
      <c r="IC6" s="327"/>
      <c r="ID6" s="327"/>
      <c r="IE6" s="327"/>
      <c r="IF6" s="327"/>
      <c r="IG6" s="327"/>
      <c r="IH6" s="327"/>
      <c r="II6" s="327"/>
      <c r="IJ6" s="327"/>
      <c r="IK6" s="327"/>
      <c r="IL6" s="327"/>
      <c r="IM6" s="327"/>
      <c r="IN6" s="327"/>
      <c r="IO6" s="327"/>
      <c r="IP6" s="327"/>
      <c r="IQ6" s="327"/>
      <c r="IR6" s="327"/>
      <c r="IS6" s="327"/>
      <c r="IT6" s="327"/>
      <c r="IU6" s="327"/>
      <c r="IV6" s="327"/>
      <c r="IW6" s="327"/>
      <c r="IX6" s="327"/>
      <c r="IY6" s="327"/>
      <c r="IZ6" s="327"/>
      <c r="JA6" s="327"/>
      <c r="JB6" s="327"/>
      <c r="JC6" s="327"/>
      <c r="JD6" s="327"/>
      <c r="JE6" s="327"/>
      <c r="JF6" s="327"/>
      <c r="JG6" s="327"/>
      <c r="JH6" s="327"/>
      <c r="JI6" s="327"/>
      <c r="JJ6" s="327"/>
      <c r="JK6" s="327"/>
      <c r="JL6" s="327"/>
      <c r="JM6" s="327"/>
      <c r="JN6" s="327"/>
      <c r="JO6" s="327"/>
      <c r="JP6" s="327"/>
      <c r="JQ6" s="327"/>
      <c r="JR6" s="327"/>
      <c r="JS6" s="167"/>
      <c r="JT6" s="167"/>
      <c r="JU6" s="167"/>
      <c r="JV6" s="167"/>
      <c r="JW6" s="167"/>
      <c r="JX6" s="167"/>
      <c r="JY6" s="167"/>
      <c r="JZ6" s="167"/>
      <c r="KA6" s="167"/>
      <c r="KB6" s="167"/>
      <c r="KC6" s="167"/>
      <c r="KD6" s="167"/>
      <c r="KE6" s="167"/>
      <c r="KF6" s="167"/>
      <c r="KG6" s="167"/>
      <c r="KH6" s="167"/>
      <c r="KI6" s="167"/>
      <c r="KJ6" s="167"/>
      <c r="KK6" s="167"/>
      <c r="KL6" s="167"/>
    </row>
    <row r="7" spans="1:298" s="164" customFormat="1" ht="18.600000000000001" customHeight="1">
      <c r="A7" s="272"/>
      <c r="B7" s="311" t="s">
        <v>13</v>
      </c>
      <c r="E7" s="349"/>
      <c r="J7" s="188"/>
      <c r="JS7" s="167"/>
      <c r="JT7" s="167"/>
      <c r="JU7" s="167"/>
      <c r="JV7" s="167"/>
      <c r="JW7" s="167"/>
      <c r="JX7" s="167"/>
      <c r="JY7" s="167"/>
      <c r="JZ7" s="167"/>
      <c r="KA7" s="167"/>
      <c r="KB7" s="167"/>
      <c r="KC7" s="167"/>
      <c r="KD7" s="167"/>
      <c r="KE7" s="167"/>
      <c r="KF7" s="167"/>
      <c r="KG7" s="167"/>
      <c r="KH7" s="167"/>
      <c r="KI7" s="167"/>
      <c r="KJ7" s="167"/>
      <c r="KK7" s="167"/>
      <c r="KL7" s="167"/>
    </row>
    <row r="8" spans="1:298" s="164" customFormat="1" ht="20.399999999999999">
      <c r="A8" s="272"/>
      <c r="E8" s="349"/>
      <c r="J8" s="188"/>
      <c r="JS8" s="167"/>
      <c r="JT8" s="167"/>
      <c r="JU8" s="167"/>
      <c r="JV8" s="167"/>
      <c r="JW8" s="167"/>
      <c r="JX8" s="167"/>
      <c r="JY8" s="167"/>
      <c r="JZ8" s="167"/>
      <c r="KA8" s="167"/>
      <c r="KB8" s="167"/>
      <c r="KC8" s="167"/>
      <c r="KD8" s="167"/>
      <c r="KE8" s="167"/>
      <c r="KF8" s="167"/>
      <c r="KG8" s="167"/>
      <c r="KH8" s="167"/>
      <c r="KI8" s="167"/>
      <c r="KJ8" s="167"/>
      <c r="KK8" s="167"/>
      <c r="KL8" s="167"/>
    </row>
    <row r="9" spans="1:298" s="164" customFormat="1" ht="24.6">
      <c r="A9" s="339"/>
      <c r="B9" s="340" t="s">
        <v>104</v>
      </c>
      <c r="C9" s="307"/>
      <c r="D9" s="167"/>
      <c r="E9" s="397"/>
      <c r="F9" s="167"/>
      <c r="G9" s="167"/>
      <c r="H9" s="167"/>
      <c r="I9" s="167"/>
      <c r="J9" s="194"/>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c r="BL9" s="167"/>
      <c r="BM9" s="167"/>
      <c r="BN9" s="167"/>
      <c r="BO9" s="167"/>
      <c r="BP9" s="167"/>
      <c r="BQ9" s="167"/>
      <c r="BR9" s="167"/>
      <c r="BS9" s="167"/>
      <c r="BT9" s="167"/>
      <c r="BU9" s="167"/>
      <c r="BV9" s="167"/>
      <c r="BW9" s="167"/>
      <c r="BX9" s="167"/>
      <c r="BY9" s="167"/>
      <c r="BZ9" s="167"/>
      <c r="CA9" s="167"/>
      <c r="CB9" s="167"/>
      <c r="CC9" s="167"/>
      <c r="CD9" s="167"/>
      <c r="CE9" s="167"/>
      <c r="CF9" s="167"/>
      <c r="CG9" s="167"/>
      <c r="CH9" s="167"/>
      <c r="CI9" s="167"/>
      <c r="CJ9" s="167"/>
      <c r="CK9" s="167"/>
      <c r="CL9" s="167"/>
      <c r="CM9" s="167"/>
      <c r="CN9" s="167"/>
      <c r="CO9" s="167"/>
      <c r="CP9" s="167"/>
      <c r="CQ9" s="167"/>
      <c r="CR9" s="167"/>
      <c r="CS9" s="167"/>
      <c r="CT9" s="167"/>
      <c r="CU9" s="167"/>
      <c r="CV9" s="167"/>
      <c r="CW9" s="167"/>
      <c r="CX9" s="167"/>
      <c r="CY9" s="167"/>
      <c r="CZ9" s="167"/>
      <c r="DA9" s="167"/>
      <c r="DB9" s="167"/>
      <c r="DC9" s="167"/>
      <c r="DD9" s="167"/>
      <c r="DE9" s="167"/>
      <c r="DF9" s="167"/>
      <c r="DG9" s="167"/>
      <c r="DH9" s="167"/>
      <c r="DI9" s="167"/>
      <c r="DJ9" s="167"/>
      <c r="DK9" s="167"/>
      <c r="DL9" s="167"/>
      <c r="DM9" s="167"/>
      <c r="DN9" s="167"/>
      <c r="DO9" s="167"/>
      <c r="DP9" s="167"/>
      <c r="DQ9" s="167"/>
      <c r="DR9" s="167"/>
      <c r="DS9" s="167"/>
      <c r="DT9" s="167"/>
      <c r="DU9" s="167"/>
      <c r="DV9" s="167"/>
      <c r="DW9" s="167"/>
      <c r="DX9" s="167"/>
      <c r="DY9" s="167"/>
      <c r="DZ9" s="167"/>
      <c r="EA9" s="167"/>
      <c r="EB9" s="167"/>
      <c r="EC9" s="167"/>
      <c r="ED9" s="167"/>
      <c r="EE9" s="167"/>
      <c r="EF9" s="167"/>
      <c r="EG9" s="167"/>
      <c r="EH9" s="167"/>
      <c r="EI9" s="167"/>
      <c r="EJ9" s="167"/>
      <c r="EK9" s="167"/>
      <c r="EL9" s="167"/>
      <c r="EM9" s="167"/>
      <c r="EN9" s="167"/>
      <c r="EO9" s="167"/>
      <c r="EP9" s="167"/>
      <c r="EQ9" s="167"/>
      <c r="ER9" s="167"/>
      <c r="ES9" s="167"/>
      <c r="ET9" s="167"/>
      <c r="EU9" s="167"/>
      <c r="EV9" s="167"/>
      <c r="EW9" s="167"/>
      <c r="EX9" s="167"/>
      <c r="EY9" s="167"/>
      <c r="EZ9" s="167"/>
      <c r="FA9" s="167"/>
      <c r="FB9" s="167"/>
      <c r="FC9" s="167"/>
      <c r="FD9" s="167"/>
      <c r="FE9" s="167"/>
      <c r="FF9" s="167"/>
      <c r="FG9" s="167"/>
      <c r="FH9" s="167"/>
      <c r="FI9" s="167"/>
      <c r="FJ9" s="167"/>
      <c r="FK9" s="167"/>
      <c r="FL9" s="167"/>
      <c r="FM9" s="167"/>
      <c r="FN9" s="167"/>
      <c r="FO9" s="167"/>
      <c r="FP9" s="167"/>
      <c r="FQ9" s="167"/>
      <c r="FR9" s="167"/>
      <c r="FS9" s="167"/>
      <c r="FT9" s="167"/>
      <c r="FU9" s="167"/>
      <c r="FV9" s="167"/>
      <c r="FW9" s="167"/>
      <c r="FX9" s="167"/>
      <c r="FY9" s="167"/>
      <c r="FZ9" s="167"/>
      <c r="GA9" s="167"/>
      <c r="GB9" s="167"/>
      <c r="GC9" s="167"/>
      <c r="GD9" s="167"/>
      <c r="GE9" s="167"/>
      <c r="GF9" s="167"/>
      <c r="GG9" s="167"/>
      <c r="GH9" s="167"/>
      <c r="GI9" s="167"/>
      <c r="GJ9" s="167"/>
      <c r="GK9" s="167"/>
      <c r="GL9" s="167"/>
      <c r="GM9" s="167"/>
      <c r="GN9" s="167"/>
      <c r="GO9" s="167"/>
      <c r="GP9" s="167"/>
      <c r="GQ9" s="167"/>
      <c r="GR9" s="167"/>
      <c r="GS9" s="167"/>
      <c r="GT9" s="167"/>
      <c r="GU9" s="167"/>
      <c r="GV9" s="167"/>
      <c r="GW9" s="167"/>
      <c r="GX9" s="167"/>
      <c r="GY9" s="167"/>
      <c r="GZ9" s="167"/>
      <c r="HA9" s="167"/>
      <c r="HB9" s="167"/>
      <c r="HC9" s="167"/>
      <c r="HD9" s="167"/>
      <c r="HE9" s="167"/>
      <c r="HF9" s="167"/>
      <c r="HG9" s="167"/>
      <c r="HH9" s="167"/>
      <c r="HI9" s="167"/>
      <c r="HJ9" s="167"/>
      <c r="HK9" s="167"/>
      <c r="HL9" s="167"/>
      <c r="HM9" s="167"/>
      <c r="HN9" s="167"/>
      <c r="HO9" s="167"/>
      <c r="HP9" s="167"/>
      <c r="HQ9" s="167"/>
      <c r="HR9" s="167"/>
      <c r="HS9" s="167"/>
      <c r="HT9" s="167"/>
      <c r="HU9" s="167"/>
      <c r="HV9" s="167"/>
      <c r="HW9" s="167"/>
      <c r="HX9" s="167"/>
      <c r="HY9" s="167"/>
      <c r="HZ9" s="167"/>
      <c r="IA9" s="167"/>
      <c r="IB9" s="167"/>
      <c r="IC9" s="167"/>
      <c r="ID9" s="167"/>
      <c r="IE9" s="167"/>
      <c r="IF9" s="167"/>
      <c r="IG9" s="167"/>
      <c r="IH9" s="167"/>
      <c r="II9" s="167"/>
      <c r="IJ9" s="167"/>
      <c r="IK9" s="167"/>
      <c r="IL9" s="167"/>
      <c r="IM9" s="167"/>
      <c r="IN9" s="167"/>
      <c r="IO9" s="167"/>
      <c r="IP9" s="167"/>
      <c r="IQ9" s="167"/>
      <c r="IR9" s="167"/>
      <c r="IS9" s="167"/>
      <c r="IT9" s="167"/>
      <c r="IU9" s="167"/>
      <c r="IV9" s="167"/>
      <c r="IW9" s="167"/>
      <c r="IX9" s="167"/>
      <c r="IY9" s="167"/>
      <c r="IZ9" s="167"/>
      <c r="JA9" s="167"/>
      <c r="JB9" s="167"/>
      <c r="JC9" s="167"/>
      <c r="JD9" s="167"/>
      <c r="JE9" s="167"/>
      <c r="JF9" s="167"/>
      <c r="JG9" s="167"/>
      <c r="JH9" s="167"/>
      <c r="JI9" s="167"/>
      <c r="JJ9" s="167"/>
      <c r="JK9" s="167"/>
      <c r="JL9" s="167"/>
      <c r="JM9" s="167"/>
      <c r="JN9" s="167"/>
      <c r="JO9" s="167"/>
      <c r="JP9" s="167"/>
      <c r="JQ9" s="167"/>
      <c r="JR9" s="167"/>
      <c r="JS9" s="167"/>
      <c r="JT9" s="167"/>
      <c r="JU9" s="167"/>
      <c r="JV9" s="167"/>
      <c r="JW9" s="167"/>
      <c r="JX9" s="167"/>
      <c r="JY9" s="167"/>
      <c r="JZ9" s="167"/>
      <c r="KA9" s="167"/>
      <c r="KB9" s="167"/>
      <c r="KC9" s="167"/>
      <c r="KD9" s="167"/>
      <c r="KE9" s="167"/>
      <c r="KF9" s="167"/>
      <c r="KG9" s="167"/>
      <c r="KH9" s="167"/>
      <c r="KI9" s="167"/>
      <c r="KJ9" s="167"/>
      <c r="KK9" s="167"/>
      <c r="KL9" s="167"/>
    </row>
    <row r="10" spans="1:298" s="164" customFormat="1" ht="17.25" customHeight="1">
      <c r="A10" s="272">
        <v>3.1</v>
      </c>
      <c r="B10" s="169" t="s">
        <v>105</v>
      </c>
      <c r="E10" s="349"/>
      <c r="J10" s="188"/>
    </row>
    <row r="11" spans="1:298" s="164" customFormat="1">
      <c r="A11" s="272"/>
      <c r="B11" s="341" t="s">
        <v>106</v>
      </c>
      <c r="C11" s="342" t="s">
        <v>107</v>
      </c>
      <c r="E11" s="349"/>
      <c r="J11" s="188"/>
      <c r="BF11" s="169"/>
    </row>
    <row r="12" spans="1:298" s="164" customFormat="1">
      <c r="A12" s="272"/>
      <c r="B12" s="343" t="s">
        <v>108</v>
      </c>
      <c r="C12" s="344">
        <f>'אגירת אנרגיה'!C78</f>
        <v>0</v>
      </c>
      <c r="E12" s="349"/>
      <c r="J12" s="188"/>
      <c r="BF12" s="169"/>
    </row>
    <row r="13" spans="1:298" s="164" customFormat="1">
      <c r="A13" s="272"/>
      <c r="B13" s="175"/>
      <c r="C13" s="175"/>
      <c r="D13" s="175"/>
      <c r="E13" s="398"/>
      <c r="F13" s="175"/>
      <c r="G13" s="175"/>
      <c r="H13" s="175"/>
      <c r="I13" s="175"/>
      <c r="J13" s="345"/>
      <c r="BJ13" s="169"/>
    </row>
    <row r="14" spans="1:298" s="164" customFormat="1">
      <c r="A14" s="272">
        <v>3.2</v>
      </c>
      <c r="B14" s="171" t="s">
        <v>109</v>
      </c>
      <c r="E14" s="349"/>
      <c r="J14" s="188"/>
    </row>
    <row r="15" spans="1:298" s="164" customFormat="1">
      <c r="A15" s="272"/>
      <c r="B15" s="417" t="s">
        <v>110</v>
      </c>
      <c r="E15" s="349"/>
      <c r="J15" s="188"/>
    </row>
    <row r="16" spans="1:298" s="164" customFormat="1">
      <c r="A16" s="272"/>
      <c r="B16" s="417" t="s">
        <v>111</v>
      </c>
      <c r="E16" s="349"/>
      <c r="J16" s="188"/>
    </row>
    <row r="17" spans="1:62" s="164" customFormat="1">
      <c r="A17" s="272"/>
      <c r="B17" s="579" t="s">
        <v>112</v>
      </c>
      <c r="C17" s="580"/>
      <c r="D17" s="580"/>
      <c r="E17" s="580"/>
      <c r="F17" s="580"/>
      <c r="J17" s="188"/>
    </row>
    <row r="18" spans="1:62" s="164" customFormat="1" ht="33.6">
      <c r="A18" s="272"/>
      <c r="B18" s="416" t="s">
        <v>113</v>
      </c>
      <c r="C18" s="237"/>
      <c r="D18" s="237"/>
      <c r="E18" s="237"/>
      <c r="F18" s="237"/>
      <c r="J18" s="188"/>
    </row>
    <row r="19" spans="1:62" s="164" customFormat="1">
      <c r="A19" s="272"/>
      <c r="B19" s="436"/>
      <c r="C19" s="237"/>
      <c r="D19" s="237"/>
      <c r="E19" s="237"/>
      <c r="F19" s="237"/>
      <c r="J19" s="188"/>
    </row>
    <row r="20" spans="1:62" s="164" customFormat="1">
      <c r="A20" s="272"/>
      <c r="B20" s="434"/>
      <c r="C20" s="237"/>
      <c r="D20" s="237"/>
      <c r="E20" s="237"/>
      <c r="F20" s="237"/>
      <c r="J20" s="188"/>
    </row>
    <row r="21" spans="1:62" s="164" customFormat="1">
      <c r="A21" s="272" t="s">
        <v>114</v>
      </c>
      <c r="B21" s="171" t="s">
        <v>115</v>
      </c>
      <c r="E21" s="349"/>
      <c r="J21" s="188"/>
    </row>
    <row r="22" spans="1:62" s="164" customFormat="1">
      <c r="A22" s="272"/>
      <c r="B22" s="417" t="s">
        <v>116</v>
      </c>
      <c r="E22" s="349"/>
      <c r="J22" s="188"/>
    </row>
    <row r="23" spans="1:62" s="164" customFormat="1">
      <c r="A23" s="272" t="s">
        <v>117</v>
      </c>
      <c r="B23" s="164" t="s">
        <v>118</v>
      </c>
      <c r="J23" s="188"/>
    </row>
    <row r="24" spans="1:62" s="164" customFormat="1" ht="37.049999999999997" customHeight="1">
      <c r="A24" s="272"/>
      <c r="B24" s="433" t="s">
        <v>119</v>
      </c>
      <c r="C24" s="437"/>
      <c r="D24" s="415" t="s">
        <v>120</v>
      </c>
      <c r="E24" s="349"/>
      <c r="J24" s="188"/>
    </row>
    <row r="25" spans="1:62" s="164" customFormat="1">
      <c r="A25" s="272" t="s">
        <v>121</v>
      </c>
      <c r="B25" s="171" t="s">
        <v>122</v>
      </c>
      <c r="E25" s="349"/>
      <c r="J25" s="188"/>
    </row>
    <row r="26" spans="1:62" s="164" customFormat="1" ht="33.6">
      <c r="A26" s="272"/>
      <c r="B26" s="416" t="s">
        <v>123</v>
      </c>
      <c r="C26" s="438"/>
      <c r="D26" s="415" t="s">
        <v>120</v>
      </c>
      <c r="E26" s="349"/>
      <c r="J26" s="188"/>
    </row>
    <row r="27" spans="1:62" s="164" customFormat="1">
      <c r="A27" s="272"/>
      <c r="J27" s="188"/>
    </row>
    <row r="28" spans="1:62" s="164" customFormat="1">
      <c r="A28" s="272" t="s">
        <v>124</v>
      </c>
      <c r="B28" s="164" t="s">
        <v>125</v>
      </c>
      <c r="E28" s="349"/>
      <c r="J28" s="188"/>
      <c r="BJ28" s="169"/>
    </row>
    <row r="29" spans="1:62" s="164" customFormat="1" ht="17.399999999999999" thickBot="1">
      <c r="A29" s="272" t="s">
        <v>126</v>
      </c>
      <c r="B29" s="164" t="s">
        <v>118</v>
      </c>
      <c r="E29" s="349"/>
      <c r="J29" s="188"/>
      <c r="BJ29" s="169"/>
    </row>
    <row r="30" spans="1:62" s="164" customFormat="1" ht="17.399999999999999" thickBot="1">
      <c r="A30" s="272"/>
      <c r="B30" s="447" t="s">
        <v>127</v>
      </c>
      <c r="C30" s="448" t="s">
        <v>128</v>
      </c>
      <c r="D30" s="448" t="s">
        <v>129</v>
      </c>
      <c r="E30" s="449" t="s">
        <v>130</v>
      </c>
      <c r="J30" s="188"/>
      <c r="BJ30" s="169"/>
    </row>
    <row r="31" spans="1:62" s="164" customFormat="1">
      <c r="A31" s="272"/>
      <c r="B31" s="584" t="s">
        <v>84</v>
      </c>
      <c r="C31" s="440" t="s">
        <v>131</v>
      </c>
      <c r="D31" s="441"/>
      <c r="E31" s="442"/>
      <c r="J31" s="188"/>
      <c r="BJ31" s="169"/>
    </row>
    <row r="32" spans="1:62" s="164" customFormat="1">
      <c r="A32" s="272"/>
      <c r="B32" s="585"/>
      <c r="C32" s="395" t="s">
        <v>132</v>
      </c>
      <c r="D32" s="439"/>
      <c r="E32" s="443"/>
      <c r="J32" s="188"/>
      <c r="BJ32" s="169"/>
    </row>
    <row r="33" spans="1:62" s="164" customFormat="1" ht="17.399999999999999" thickBot="1">
      <c r="A33" s="272"/>
      <c r="B33" s="586"/>
      <c r="C33" s="444" t="s">
        <v>133</v>
      </c>
      <c r="D33" s="445"/>
      <c r="E33" s="446"/>
      <c r="J33" s="188"/>
      <c r="BJ33" s="169"/>
    </row>
    <row r="34" spans="1:62" s="164" customFormat="1">
      <c r="A34" s="272"/>
      <c r="B34" s="584" t="s">
        <v>85</v>
      </c>
      <c r="C34" s="440" t="s">
        <v>131</v>
      </c>
      <c r="D34" s="441"/>
      <c r="E34" s="442"/>
      <c r="J34" s="188"/>
      <c r="BJ34" s="169"/>
    </row>
    <row r="35" spans="1:62" s="164" customFormat="1">
      <c r="A35" s="272"/>
      <c r="B35" s="585"/>
      <c r="C35" s="395" t="s">
        <v>132</v>
      </c>
      <c r="D35" s="439"/>
      <c r="E35" s="443"/>
      <c r="J35" s="188"/>
      <c r="BJ35" s="169"/>
    </row>
    <row r="36" spans="1:62" s="164" customFormat="1" ht="17.399999999999999" thickBot="1">
      <c r="A36" s="272"/>
      <c r="B36" s="586"/>
      <c r="C36" s="444" t="s">
        <v>133</v>
      </c>
      <c r="D36" s="445"/>
      <c r="E36" s="446"/>
      <c r="J36" s="188"/>
      <c r="BJ36" s="169"/>
    </row>
    <row r="37" spans="1:62" s="164" customFormat="1">
      <c r="A37" s="272"/>
      <c r="B37" s="584" t="s">
        <v>86</v>
      </c>
      <c r="C37" s="440" t="s">
        <v>131</v>
      </c>
      <c r="D37" s="441"/>
      <c r="E37" s="442"/>
      <c r="J37" s="188"/>
      <c r="BJ37" s="169"/>
    </row>
    <row r="38" spans="1:62" s="164" customFormat="1">
      <c r="A38" s="272"/>
      <c r="B38" s="585"/>
      <c r="C38" s="395" t="s">
        <v>132</v>
      </c>
      <c r="D38" s="439"/>
      <c r="E38" s="443"/>
      <c r="J38" s="188"/>
      <c r="BJ38" s="169"/>
    </row>
    <row r="39" spans="1:62" s="164" customFormat="1" ht="17.399999999999999" thickBot="1">
      <c r="A39" s="272"/>
      <c r="B39" s="586"/>
      <c r="C39" s="444" t="s">
        <v>133</v>
      </c>
      <c r="D39" s="445"/>
      <c r="E39" s="446"/>
      <c r="J39" s="188"/>
      <c r="BJ39" s="169"/>
    </row>
    <row r="40" spans="1:62" s="164" customFormat="1" ht="17.399999999999999" thickBot="1">
      <c r="A40" s="272"/>
      <c r="B40" s="450" t="s">
        <v>134</v>
      </c>
      <c r="C40" s="451" t="s">
        <v>135</v>
      </c>
      <c r="D40" s="452">
        <f>SUMPRODUCT(D31:D39*E31:E39)</f>
        <v>0</v>
      </c>
      <c r="E40" s="453" t="str">
        <f>IF(SUM(E31:E39)=100%,SUM(E31:E39),"הפילוח צריך להשלים ל-100%")</f>
        <v>הפילוח צריך להשלים ל-100%</v>
      </c>
      <c r="J40" s="188"/>
      <c r="BJ40" s="169"/>
    </row>
    <row r="41" spans="1:62" s="164" customFormat="1" ht="17.399999999999999" thickBot="1">
      <c r="A41" s="272" t="s">
        <v>136</v>
      </c>
      <c r="B41" s="164" t="s">
        <v>122</v>
      </c>
      <c r="E41" s="349"/>
      <c r="J41" s="188"/>
      <c r="BJ41" s="169"/>
    </row>
    <row r="42" spans="1:62" s="164" customFormat="1" ht="51" thickBot="1">
      <c r="A42" s="272"/>
      <c r="B42" s="447" t="s">
        <v>127</v>
      </c>
      <c r="C42" s="448" t="s">
        <v>128</v>
      </c>
      <c r="D42" s="454" t="s">
        <v>137</v>
      </c>
      <c r="E42" s="455" t="s">
        <v>138</v>
      </c>
      <c r="J42" s="188"/>
      <c r="BJ42" s="169"/>
    </row>
    <row r="43" spans="1:62" s="164" customFormat="1">
      <c r="A43" s="272"/>
      <c r="B43" s="584" t="s">
        <v>84</v>
      </c>
      <c r="C43" s="440" t="s">
        <v>131</v>
      </c>
      <c r="D43" s="456">
        <f>D31</f>
        <v>0</v>
      </c>
      <c r="E43" s="442">
        <v>0.1</v>
      </c>
      <c r="J43" s="188"/>
      <c r="BJ43" s="169"/>
    </row>
    <row r="44" spans="1:62" s="164" customFormat="1">
      <c r="A44" s="272"/>
      <c r="B44" s="585"/>
      <c r="C44" s="395" t="s">
        <v>132</v>
      </c>
      <c r="D44" s="457">
        <f t="shared" ref="D44:D51" si="0">D32</f>
        <v>0</v>
      </c>
      <c r="E44" s="443">
        <v>0.1</v>
      </c>
      <c r="J44" s="188"/>
      <c r="BJ44" s="169"/>
    </row>
    <row r="45" spans="1:62" s="164" customFormat="1" ht="17.399999999999999" thickBot="1">
      <c r="A45" s="272"/>
      <c r="B45" s="586"/>
      <c r="C45" s="444" t="s">
        <v>133</v>
      </c>
      <c r="D45" s="458">
        <f t="shared" si="0"/>
        <v>0</v>
      </c>
      <c r="E45" s="446">
        <v>0.1</v>
      </c>
      <c r="J45" s="188"/>
      <c r="BJ45" s="169"/>
    </row>
    <row r="46" spans="1:62" s="164" customFormat="1">
      <c r="A46" s="272"/>
      <c r="B46" s="584" t="s">
        <v>85</v>
      </c>
      <c r="C46" s="440" t="s">
        <v>131</v>
      </c>
      <c r="D46" s="456">
        <f t="shared" si="0"/>
        <v>0</v>
      </c>
      <c r="E46" s="442">
        <v>0.1</v>
      </c>
      <c r="J46" s="188"/>
      <c r="BJ46" s="169"/>
    </row>
    <row r="47" spans="1:62" s="164" customFormat="1">
      <c r="A47" s="272"/>
      <c r="B47" s="585"/>
      <c r="C47" s="395" t="s">
        <v>132</v>
      </c>
      <c r="D47" s="457">
        <f t="shared" si="0"/>
        <v>0</v>
      </c>
      <c r="E47" s="443">
        <v>0.1</v>
      </c>
      <c r="G47" s="420"/>
      <c r="J47" s="188"/>
      <c r="BJ47" s="169"/>
    </row>
    <row r="48" spans="1:62" s="164" customFormat="1" ht="17.399999999999999" thickBot="1">
      <c r="A48" s="272"/>
      <c r="B48" s="586"/>
      <c r="C48" s="444" t="s">
        <v>133</v>
      </c>
      <c r="D48" s="458">
        <f t="shared" si="0"/>
        <v>0</v>
      </c>
      <c r="E48" s="446">
        <v>0.1</v>
      </c>
      <c r="J48" s="188"/>
      <c r="BJ48" s="169"/>
    </row>
    <row r="49" spans="1:62" s="164" customFormat="1">
      <c r="A49" s="272"/>
      <c r="B49" s="584" t="s">
        <v>86</v>
      </c>
      <c r="C49" s="440" t="s">
        <v>131</v>
      </c>
      <c r="D49" s="456">
        <f t="shared" si="0"/>
        <v>0</v>
      </c>
      <c r="E49" s="442">
        <v>0.1</v>
      </c>
      <c r="J49" s="188"/>
      <c r="BJ49" s="169"/>
    </row>
    <row r="50" spans="1:62" s="164" customFormat="1">
      <c r="A50" s="272"/>
      <c r="B50" s="585"/>
      <c r="C50" s="395" t="s">
        <v>132</v>
      </c>
      <c r="D50" s="457">
        <f t="shared" si="0"/>
        <v>0</v>
      </c>
      <c r="E50" s="443">
        <v>0.1</v>
      </c>
      <c r="J50" s="188"/>
      <c r="BJ50" s="169"/>
    </row>
    <row r="51" spans="1:62" s="164" customFormat="1" ht="17.399999999999999" thickBot="1">
      <c r="A51" s="272"/>
      <c r="B51" s="586"/>
      <c r="C51" s="444" t="s">
        <v>133</v>
      </c>
      <c r="D51" s="458">
        <f t="shared" si="0"/>
        <v>0</v>
      </c>
      <c r="E51" s="446">
        <v>0.2</v>
      </c>
      <c r="J51" s="188"/>
      <c r="BJ51" s="169"/>
    </row>
    <row r="52" spans="1:62" s="164" customFormat="1" ht="17.399999999999999" thickBot="1">
      <c r="A52" s="272"/>
      <c r="B52" s="450" t="s">
        <v>134</v>
      </c>
      <c r="C52" s="451" t="s">
        <v>135</v>
      </c>
      <c r="D52" s="452">
        <f>SUMPRODUCT(D43:D51*E43:E51)</f>
        <v>0</v>
      </c>
      <c r="E52" s="453">
        <f>IF(SUM(E43:E51)=100%,SUM(E43:E51),"הפילוח צריך להשלים ל-100%")</f>
        <v>1</v>
      </c>
      <c r="J52" s="188"/>
      <c r="BJ52" s="169"/>
    </row>
    <row r="53" spans="1:62" s="164" customFormat="1">
      <c r="A53" s="272"/>
      <c r="B53" s="349"/>
      <c r="C53" s="349"/>
      <c r="D53" s="418"/>
      <c r="E53" s="418"/>
      <c r="J53" s="188"/>
      <c r="BJ53" s="169"/>
    </row>
    <row r="54" spans="1:62" s="164" customFormat="1">
      <c r="A54" s="272" t="s">
        <v>139</v>
      </c>
      <c r="B54" s="186" t="s">
        <v>140</v>
      </c>
      <c r="C54" s="349"/>
      <c r="D54" s="418"/>
      <c r="E54" s="418"/>
      <c r="J54" s="188"/>
      <c r="BJ54" s="169"/>
    </row>
    <row r="55" spans="1:62" s="164" customFormat="1">
      <c r="A55" s="272" t="s">
        <v>141</v>
      </c>
      <c r="B55" s="435" t="s">
        <v>142</v>
      </c>
      <c r="C55" s="424">
        <f>IF(ISBLANK(C24),SUMPRODUCT(D31:D39,E31:E39)*$C$12*'אומדן כלכלי - חישוב'!$B$8,C24*$C$12*'אומדן כלכלי - חישוב'!$B$8)</f>
        <v>0</v>
      </c>
      <c r="D55" s="419" t="s">
        <v>143</v>
      </c>
      <c r="E55" s="418"/>
      <c r="J55" s="188"/>
      <c r="BJ55" s="169"/>
    </row>
    <row r="56" spans="1:62" s="164" customFormat="1">
      <c r="A56" s="272" t="s">
        <v>144</v>
      </c>
      <c r="B56" s="435" t="s">
        <v>145</v>
      </c>
      <c r="C56" s="424">
        <f>IF(ISBLANK(C26),SUMPRODUCT(D43:D51,E43:E51)*$C$12*'אומדן כלכלי - חישוב'!$B$8,C26*$C$12*'אומדן כלכלי - חישוב'!$B$8)</f>
        <v>0</v>
      </c>
      <c r="D56" s="419" t="s">
        <v>143</v>
      </c>
      <c r="E56" s="418"/>
      <c r="J56" s="188"/>
      <c r="BJ56" s="169"/>
    </row>
    <row r="57" spans="1:62" s="164" customFormat="1">
      <c r="A57" s="272"/>
      <c r="B57" s="349"/>
      <c r="C57" s="349"/>
      <c r="D57" s="418"/>
      <c r="E57" s="418"/>
      <c r="J57" s="188"/>
      <c r="BJ57" s="169"/>
    </row>
    <row r="58" spans="1:62" s="164" customFormat="1" hidden="1" outlineLevel="1">
      <c r="A58" s="272"/>
      <c r="B58" s="346" t="s">
        <v>38</v>
      </c>
      <c r="C58" s="347"/>
      <c r="D58" s="348"/>
      <c r="E58" s="349"/>
      <c r="J58" s="188"/>
    </row>
    <row r="59" spans="1:62" s="164" customFormat="1" hidden="1" outlineLevel="1">
      <c r="A59" s="272"/>
      <c r="E59" s="349"/>
      <c r="J59" s="188"/>
      <c r="BJ59" s="169"/>
    </row>
    <row r="60" spans="1:62" s="164" customFormat="1" hidden="1" outlineLevel="1">
      <c r="A60" s="272"/>
      <c r="B60" s="346" t="s">
        <v>38</v>
      </c>
      <c r="C60" s="347"/>
      <c r="D60" s="348"/>
      <c r="E60" s="349"/>
      <c r="J60" s="188"/>
    </row>
    <row r="61" spans="1:62" s="164" customFormat="1" hidden="1" outlineLevel="1">
      <c r="A61" s="272"/>
      <c r="E61" s="349"/>
      <c r="J61" s="188"/>
      <c r="BJ61" s="169"/>
    </row>
    <row r="62" spans="1:62" s="164" customFormat="1" ht="15" customHeight="1" collapsed="1">
      <c r="A62" s="272">
        <v>3.3</v>
      </c>
      <c r="B62" s="171" t="s">
        <v>146</v>
      </c>
      <c r="E62" s="349"/>
      <c r="J62" s="188"/>
    </row>
    <row r="63" spans="1:62" s="164" customFormat="1" ht="15" customHeight="1">
      <c r="A63" s="272"/>
      <c r="B63" s="579" t="s">
        <v>147</v>
      </c>
      <c r="C63" s="580"/>
      <c r="D63" s="580"/>
      <c r="E63" s="580"/>
      <c r="F63" s="580"/>
      <c r="J63" s="188"/>
    </row>
    <row r="64" spans="1:62" s="164" customFormat="1" ht="15" customHeight="1">
      <c r="A64" s="272"/>
      <c r="B64" s="579" t="s">
        <v>148</v>
      </c>
      <c r="C64" s="579"/>
      <c r="D64" s="579"/>
      <c r="E64" s="579"/>
      <c r="F64" s="579"/>
      <c r="J64" s="188"/>
    </row>
    <row r="65" spans="1:90" s="164" customFormat="1" ht="22.05" customHeight="1">
      <c r="A65" s="272"/>
      <c r="B65" s="579"/>
      <c r="C65" s="580"/>
      <c r="D65" s="580"/>
      <c r="E65" s="580"/>
      <c r="F65" s="580"/>
      <c r="J65" s="188"/>
    </row>
    <row r="66" spans="1:90" s="164" customFormat="1">
      <c r="A66" s="272"/>
      <c r="B66" s="392" t="s">
        <v>106</v>
      </c>
      <c r="C66" s="393" t="s">
        <v>149</v>
      </c>
      <c r="D66" s="411" t="s">
        <v>150</v>
      </c>
      <c r="E66" s="394" t="s">
        <v>151</v>
      </c>
      <c r="F66" s="412" t="s">
        <v>152</v>
      </c>
      <c r="J66" s="188"/>
      <c r="BG66" s="169"/>
    </row>
    <row r="67" spans="1:90" s="164" customFormat="1">
      <c r="A67" s="272"/>
      <c r="B67" s="421" t="s">
        <v>108</v>
      </c>
      <c r="C67" s="422">
        <f>(C56-C55)</f>
        <v>0</v>
      </c>
      <c r="D67" s="423">
        <f>IF(OR('אומדן כלכלי - חישוב'!B5="",'אומדן כלכלי - חישוב'!B5=0),0,'אומדן כלכלי - חישוב'!B5)</f>
        <v>0</v>
      </c>
      <c r="E67" s="426" t="str">
        <f>IFERROR('פרטים כלליים, עלויות ותוצאות'!$D$69/$C$67,"0")</f>
        <v>0</v>
      </c>
      <c r="F67" s="425">
        <f>IF('פרטים כלליים, עלויות ותוצאות'!D69=0,0,NPV(0.07,'אומדן כלכלי - חישוב'!C5:M5))</f>
        <v>0</v>
      </c>
      <c r="J67" s="188"/>
      <c r="BG67" s="169"/>
    </row>
    <row r="68" spans="1:90" s="164" customFormat="1">
      <c r="A68" s="272"/>
      <c r="E68" s="349"/>
      <c r="J68" s="188"/>
      <c r="BJ68" s="169"/>
    </row>
    <row r="69" spans="1:90" s="164" customFormat="1" hidden="1" outlineLevel="1">
      <c r="A69" s="272"/>
      <c r="B69" s="346" t="s">
        <v>38</v>
      </c>
      <c r="C69" s="347"/>
      <c r="D69" s="348"/>
      <c r="E69" s="349"/>
      <c r="J69" s="188"/>
    </row>
    <row r="70" spans="1:90" s="164" customFormat="1" hidden="1" outlineLevel="1">
      <c r="A70" s="272"/>
      <c r="E70" s="349"/>
      <c r="J70" s="188"/>
      <c r="BJ70" s="169"/>
    </row>
    <row r="71" spans="1:90" s="164" customFormat="1" collapsed="1">
      <c r="A71" s="272"/>
      <c r="E71" s="349"/>
      <c r="J71" s="188"/>
      <c r="BJ71" s="169"/>
    </row>
    <row r="72" spans="1:90" s="350" customFormat="1" ht="83.25" hidden="1" customHeight="1">
      <c r="A72" s="582" t="s">
        <v>153</v>
      </c>
      <c r="B72" s="583"/>
      <c r="C72" s="583"/>
      <c r="D72" s="583"/>
      <c r="E72" s="399"/>
      <c r="J72" s="351"/>
      <c r="BM72" s="352"/>
    </row>
    <row r="73" spans="1:90" s="359" customFormat="1" ht="32.4" hidden="1">
      <c r="A73" s="353">
        <v>9.6</v>
      </c>
      <c r="B73" s="354" t="s">
        <v>154</v>
      </c>
      <c r="C73" s="355"/>
      <c r="D73" s="356"/>
      <c r="E73" s="400"/>
      <c r="F73" s="355"/>
      <c r="G73" s="355"/>
      <c r="H73" s="355"/>
      <c r="I73" s="357"/>
      <c r="J73" s="358"/>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5"/>
      <c r="CA73" s="355"/>
      <c r="CB73" s="355"/>
      <c r="CC73" s="355"/>
      <c r="CD73" s="355"/>
      <c r="CE73" s="355"/>
      <c r="CF73" s="355"/>
      <c r="CG73" s="355"/>
      <c r="CH73" s="355"/>
      <c r="CI73" s="355"/>
      <c r="CJ73" s="355"/>
      <c r="CK73" s="355"/>
      <c r="CL73" s="355"/>
    </row>
    <row r="74" spans="1:90" s="164" customFormat="1" ht="48" hidden="1" customHeight="1">
      <c r="A74" s="272"/>
      <c r="B74" s="579" t="s">
        <v>155</v>
      </c>
      <c r="C74" s="579"/>
      <c r="E74" s="349"/>
      <c r="J74" s="188"/>
      <c r="BO74" s="169"/>
    </row>
    <row r="75" spans="1:90" s="164" customFormat="1" ht="33.6" hidden="1">
      <c r="A75" s="272"/>
      <c r="B75" s="178" t="s">
        <v>156</v>
      </c>
      <c r="C75" s="360"/>
      <c r="E75" s="349"/>
      <c r="J75" s="188"/>
      <c r="BO75" s="169"/>
    </row>
    <row r="76" spans="1:90" s="164" customFormat="1" hidden="1">
      <c r="A76" s="272"/>
      <c r="E76" s="349"/>
      <c r="J76" s="188"/>
      <c r="BJ76" s="169"/>
    </row>
    <row r="77" spans="1:90" s="164" customFormat="1" hidden="1">
      <c r="A77" s="272" t="s">
        <v>157</v>
      </c>
      <c r="B77" s="361" t="s">
        <v>158</v>
      </c>
      <c r="E77" s="349"/>
      <c r="J77" s="188"/>
    </row>
    <row r="78" spans="1:90" s="164" customFormat="1" hidden="1">
      <c r="A78" s="272"/>
      <c r="E78" s="349"/>
      <c r="J78" s="188"/>
      <c r="BJ78" s="169"/>
    </row>
    <row r="79" spans="1:90" s="164" customFormat="1" hidden="1">
      <c r="A79" s="272"/>
      <c r="B79" s="362" t="s">
        <v>106</v>
      </c>
      <c r="C79" s="363" t="s">
        <v>159</v>
      </c>
      <c r="D79" s="363" t="s">
        <v>160</v>
      </c>
      <c r="E79" s="401" t="s">
        <v>161</v>
      </c>
      <c r="F79" s="363" t="s">
        <v>162</v>
      </c>
      <c r="G79" s="364" t="s">
        <v>163</v>
      </c>
      <c r="J79" s="188"/>
    </row>
    <row r="80" spans="1:90" s="164" customFormat="1" hidden="1">
      <c r="A80" s="272"/>
      <c r="B80" s="365" t="s">
        <v>164</v>
      </c>
      <c r="C80" s="366" t="s">
        <v>165</v>
      </c>
      <c r="D80" s="366" t="s">
        <v>166</v>
      </c>
      <c r="E80" s="402" t="s">
        <v>167</v>
      </c>
      <c r="F80" s="366" t="s">
        <v>168</v>
      </c>
      <c r="G80" s="367" t="s">
        <v>168</v>
      </c>
      <c r="J80" s="188"/>
      <c r="BJ80" s="169"/>
    </row>
    <row r="81" spans="1:187" s="164" customFormat="1" hidden="1">
      <c r="A81" s="272"/>
      <c r="B81" s="368" t="s">
        <v>169</v>
      </c>
      <c r="C81" s="369">
        <v>0</v>
      </c>
      <c r="D81" s="369">
        <v>0</v>
      </c>
      <c r="E81" s="403" t="e">
        <f>#REF!</f>
        <v>#REF!</v>
      </c>
      <c r="F81" s="369">
        <v>0</v>
      </c>
      <c r="G81" s="370">
        <v>0</v>
      </c>
      <c r="J81" s="188"/>
      <c r="BJ81" s="169"/>
    </row>
    <row r="82" spans="1:187" s="164" customFormat="1" hidden="1">
      <c r="A82" s="272"/>
      <c r="B82" s="368" t="s">
        <v>170</v>
      </c>
      <c r="C82" s="369">
        <v>0</v>
      </c>
      <c r="D82" s="369">
        <v>0</v>
      </c>
      <c r="E82" s="403">
        <v>0</v>
      </c>
      <c r="F82" s="369">
        <v>0</v>
      </c>
      <c r="G82" s="370">
        <v>0</v>
      </c>
      <c r="J82" s="188"/>
      <c r="BJ82" s="169"/>
    </row>
    <row r="83" spans="1:187" s="164" customFormat="1" hidden="1">
      <c r="A83" s="272"/>
      <c r="B83" s="368" t="s">
        <v>171</v>
      </c>
      <c r="C83" s="369"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83" s="369" t="e">
        <v>#REF!</v>
      </c>
      <c r="E83" s="403"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83" s="369"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83" s="370"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J83" s="188"/>
      <c r="BJ83" s="169"/>
    </row>
    <row r="84" spans="1:187" s="164" customFormat="1" hidden="1">
      <c r="A84" s="272"/>
      <c r="B84" s="368" t="s">
        <v>172</v>
      </c>
      <c r="C84" s="369">
        <v>0</v>
      </c>
      <c r="D84" s="369">
        <v>0</v>
      </c>
      <c r="E84" s="403" t="e">
        <f>#REF!</f>
        <v>#REF!</v>
      </c>
      <c r="F84" s="369">
        <v>0</v>
      </c>
      <c r="G84" s="370">
        <v>0</v>
      </c>
      <c r="J84" s="188"/>
      <c r="BJ84" s="169"/>
    </row>
    <row r="85" spans="1:187" s="164" customFormat="1" hidden="1">
      <c r="A85" s="272"/>
      <c r="B85" s="368" t="s">
        <v>173</v>
      </c>
      <c r="C85" s="369">
        <v>0</v>
      </c>
      <c r="D85" s="369">
        <v>0</v>
      </c>
      <c r="E85" s="403" t="e">
        <f>#REF!</f>
        <v>#REF!</v>
      </c>
      <c r="F85" s="369">
        <v>0</v>
      </c>
      <c r="G85" s="370">
        <v>0</v>
      </c>
      <c r="J85" s="188"/>
      <c r="BJ85" s="169"/>
    </row>
    <row r="86" spans="1:187" s="164" customFormat="1" hidden="1">
      <c r="A86" s="272"/>
      <c r="B86" s="368" t="s">
        <v>174</v>
      </c>
      <c r="C86" s="369">
        <v>0</v>
      </c>
      <c r="D86" s="369">
        <v>0</v>
      </c>
      <c r="E86" s="403" t="e">
        <f>#REF!</f>
        <v>#REF!</v>
      </c>
      <c r="F86" s="369">
        <v>0</v>
      </c>
      <c r="G86" s="370">
        <v>0</v>
      </c>
      <c r="J86" s="188"/>
      <c r="BJ86" s="169"/>
    </row>
    <row r="87" spans="1:187" s="164" customFormat="1" hidden="1">
      <c r="A87" s="272"/>
      <c r="B87" s="368" t="s">
        <v>175</v>
      </c>
      <c r="C87" s="369" t="e">
        <f>#REF!</f>
        <v>#REF!</v>
      </c>
      <c r="D87" s="369" t="e">
        <f>#REF!</f>
        <v>#REF!</v>
      </c>
      <c r="E87" s="403" t="e">
        <f>#REF!</f>
        <v>#REF!</v>
      </c>
      <c r="F87" s="369" t="e">
        <f>#REF!</f>
        <v>#REF!</v>
      </c>
      <c r="G87" s="370" t="e">
        <f>#REF!</f>
        <v>#REF!</v>
      </c>
      <c r="J87" s="188"/>
      <c r="BJ87" s="169"/>
    </row>
    <row r="88" spans="1:187" s="164" customFormat="1" hidden="1">
      <c r="A88" s="272"/>
      <c r="B88" s="368" t="s">
        <v>176</v>
      </c>
      <c r="C88" s="369">
        <v>0</v>
      </c>
      <c r="D88" s="369">
        <v>0</v>
      </c>
      <c r="E88" s="403" t="e">
        <v>#REF!</v>
      </c>
      <c r="F88" s="369">
        <v>0</v>
      </c>
      <c r="G88" s="370">
        <v>0</v>
      </c>
      <c r="J88" s="188"/>
      <c r="BJ88" s="169"/>
    </row>
    <row r="89" spans="1:187" s="164" customFormat="1" ht="17.399999999999999" hidden="1" thickBot="1">
      <c r="A89" s="272"/>
      <c r="B89" s="371" t="s">
        <v>177</v>
      </c>
      <c r="C89" s="372" t="e">
        <f>SUM(C81:C88)</f>
        <v>#REF!</v>
      </c>
      <c r="D89" s="372" t="e">
        <f>SUM(D81:D88)</f>
        <v>#REF!</v>
      </c>
      <c r="E89" s="404" t="e">
        <f>SUM(E81:E88)</f>
        <v>#REF!</v>
      </c>
      <c r="F89" s="372" t="e">
        <f>SUM(F81:F88)</f>
        <v>#REF!</v>
      </c>
      <c r="G89" s="373" t="e">
        <f>SUM(G81:G88)</f>
        <v>#REF!</v>
      </c>
      <c r="J89" s="188"/>
      <c r="BJ89" s="169"/>
    </row>
    <row r="90" spans="1:187" s="164" customFormat="1" hidden="1">
      <c r="A90" s="272"/>
      <c r="B90" s="181"/>
      <c r="C90" s="181"/>
      <c r="D90" s="181"/>
      <c r="E90" s="405"/>
      <c r="F90" s="181"/>
      <c r="G90" s="181"/>
      <c r="J90" s="188"/>
      <c r="BJ90" s="169"/>
    </row>
    <row r="91" spans="1:187" s="164" customFormat="1" ht="20.25" hidden="1" customHeight="1">
      <c r="A91" s="272" t="s">
        <v>178</v>
      </c>
      <c r="B91" s="361" t="s">
        <v>179</v>
      </c>
      <c r="E91" s="349"/>
      <c r="J91" s="188"/>
      <c r="BJ91" s="169"/>
    </row>
    <row r="92" spans="1:187" s="164" customFormat="1" hidden="1">
      <c r="A92" s="272"/>
      <c r="B92" s="237" t="s">
        <v>180</v>
      </c>
      <c r="E92" s="349"/>
      <c r="J92" s="188"/>
      <c r="BJ92" s="169"/>
    </row>
    <row r="93" spans="1:187" s="164" customFormat="1" hidden="1">
      <c r="A93" s="272"/>
      <c r="E93" s="349"/>
      <c r="J93" s="188"/>
      <c r="BJ93" s="169"/>
    </row>
    <row r="94" spans="1:187" s="377" customFormat="1" ht="17.399999999999999" hidden="1" thickBot="1">
      <c r="A94" s="272"/>
      <c r="B94" s="362" t="s">
        <v>106</v>
      </c>
      <c r="C94" s="374" t="s">
        <v>164</v>
      </c>
      <c r="D94" s="375" t="s">
        <v>181</v>
      </c>
      <c r="E94" s="406" t="s">
        <v>182</v>
      </c>
      <c r="F94" s="376" t="s">
        <v>183</v>
      </c>
      <c r="G94" s="164"/>
      <c r="H94" s="164"/>
      <c r="I94" s="164"/>
      <c r="J94" s="188"/>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64"/>
      <c r="AV94" s="164"/>
      <c r="AW94" s="164"/>
      <c r="AX94" s="164"/>
      <c r="AY94" s="164"/>
      <c r="AZ94" s="164"/>
      <c r="BA94" s="164"/>
      <c r="BB94" s="164"/>
      <c r="BC94" s="164"/>
      <c r="BD94" s="164"/>
      <c r="BE94" s="164"/>
      <c r="BF94" s="164"/>
      <c r="BG94" s="164"/>
      <c r="BH94" s="164"/>
      <c r="BI94" s="164"/>
      <c r="BJ94" s="164"/>
      <c r="BK94" s="169"/>
      <c r="BL94" s="164"/>
      <c r="BM94" s="164"/>
      <c r="BN94" s="164"/>
      <c r="BO94" s="164"/>
      <c r="BP94" s="164"/>
      <c r="BQ94" s="164"/>
      <c r="BR94" s="164"/>
      <c r="BS94" s="164"/>
      <c r="BT94" s="164"/>
      <c r="BU94" s="164"/>
      <c r="BV94" s="164"/>
      <c r="BW94" s="164"/>
      <c r="BX94" s="164"/>
      <c r="BY94" s="164"/>
      <c r="BZ94" s="164"/>
      <c r="CA94" s="164"/>
      <c r="CB94" s="164"/>
      <c r="CC94" s="164"/>
      <c r="CD94" s="164"/>
      <c r="CE94" s="164"/>
      <c r="CF94" s="164"/>
      <c r="CG94" s="164"/>
      <c r="CH94" s="164"/>
      <c r="CI94" s="164"/>
      <c r="CJ94" s="164"/>
      <c r="CK94" s="164"/>
      <c r="CL94" s="164"/>
      <c r="CM94" s="164"/>
      <c r="CN94" s="164"/>
      <c r="CO94" s="164"/>
      <c r="CP94" s="164"/>
      <c r="CQ94" s="164"/>
      <c r="CR94" s="164"/>
      <c r="CS94" s="164"/>
      <c r="CT94" s="164"/>
      <c r="CU94" s="164"/>
      <c r="CV94" s="164"/>
      <c r="CW94" s="164"/>
      <c r="CX94" s="164"/>
      <c r="CY94" s="164"/>
      <c r="CZ94" s="164"/>
      <c r="DA94" s="164"/>
      <c r="DB94" s="164"/>
      <c r="DC94" s="164"/>
      <c r="DD94" s="164"/>
      <c r="DE94" s="164"/>
      <c r="DF94" s="164"/>
      <c r="DG94" s="164"/>
      <c r="DH94" s="164"/>
      <c r="DI94" s="164"/>
      <c r="DJ94" s="164"/>
      <c r="DK94" s="164"/>
      <c r="DL94" s="164"/>
      <c r="DM94" s="164"/>
      <c r="DN94" s="164"/>
      <c r="DO94" s="164"/>
      <c r="DP94" s="164"/>
      <c r="DQ94" s="164"/>
      <c r="DR94" s="164"/>
      <c r="DS94" s="164"/>
      <c r="DT94" s="164"/>
      <c r="DU94" s="164"/>
      <c r="DV94" s="164"/>
      <c r="DW94" s="164"/>
      <c r="DX94" s="164"/>
      <c r="DY94" s="164"/>
      <c r="DZ94" s="164"/>
      <c r="EA94" s="164"/>
      <c r="EB94" s="164"/>
      <c r="EC94" s="164"/>
      <c r="ED94" s="164"/>
      <c r="EE94" s="164"/>
      <c r="EF94" s="164"/>
      <c r="EG94" s="164"/>
      <c r="EH94" s="164"/>
      <c r="EI94" s="164"/>
      <c r="EJ94" s="164"/>
      <c r="EK94" s="164"/>
      <c r="EL94" s="164"/>
      <c r="EM94" s="164"/>
      <c r="EN94" s="164"/>
      <c r="EO94" s="164"/>
      <c r="EP94" s="164"/>
      <c r="EQ94" s="164"/>
      <c r="ER94" s="164"/>
      <c r="ES94" s="164"/>
      <c r="ET94" s="164"/>
      <c r="EU94" s="164"/>
      <c r="EV94" s="164"/>
      <c r="EW94" s="164"/>
      <c r="EX94" s="164"/>
      <c r="EY94" s="164"/>
      <c r="EZ94" s="164"/>
      <c r="FA94" s="164"/>
      <c r="FB94" s="164"/>
      <c r="FC94" s="164"/>
      <c r="FD94" s="164"/>
      <c r="FE94" s="164"/>
      <c r="FF94" s="164"/>
      <c r="FG94" s="164"/>
      <c r="FH94" s="164"/>
      <c r="FI94" s="164"/>
      <c r="FJ94" s="164"/>
      <c r="FK94" s="164"/>
      <c r="FL94" s="164"/>
      <c r="FM94" s="164"/>
      <c r="FN94" s="164"/>
      <c r="FO94" s="164"/>
      <c r="FP94" s="164"/>
      <c r="FQ94" s="164"/>
      <c r="FR94" s="164"/>
      <c r="FS94" s="164"/>
      <c r="FT94" s="164"/>
      <c r="FU94" s="164"/>
      <c r="FV94" s="164"/>
      <c r="FW94" s="164"/>
      <c r="FX94" s="164"/>
      <c r="FY94" s="164"/>
      <c r="FZ94" s="164"/>
      <c r="GA94" s="164"/>
      <c r="GB94" s="164"/>
      <c r="GC94" s="164"/>
      <c r="GD94" s="164"/>
      <c r="GE94" s="164"/>
    </row>
    <row r="95" spans="1:187" s="164" customFormat="1" hidden="1">
      <c r="A95" s="272"/>
      <c r="B95" s="378" t="s">
        <v>159</v>
      </c>
      <c r="C95" s="379" t="s">
        <v>184</v>
      </c>
      <c r="D95" s="380"/>
      <c r="E95" s="407" t="e">
        <v>#REF!</v>
      </c>
      <c r="F95" s="381" t="e">
        <f>D95*C89</f>
        <v>#REF!</v>
      </c>
      <c r="J95" s="188"/>
      <c r="BK95" s="169"/>
    </row>
    <row r="96" spans="1:187" s="164" customFormat="1" hidden="1">
      <c r="A96" s="272"/>
      <c r="B96" s="378" t="s">
        <v>160</v>
      </c>
      <c r="C96" s="382" t="s">
        <v>185</v>
      </c>
      <c r="D96" s="383"/>
      <c r="E96" s="407" t="e">
        <v>#REF!</v>
      </c>
      <c r="F96" s="381" t="e">
        <f>D96*D89</f>
        <v>#REF!</v>
      </c>
      <c r="J96" s="188"/>
      <c r="BK96" s="169"/>
    </row>
    <row r="97" spans="1:63" s="164" customFormat="1" hidden="1">
      <c r="A97" s="272"/>
      <c r="B97" s="378" t="s">
        <v>161</v>
      </c>
      <c r="C97" s="382" t="s">
        <v>186</v>
      </c>
      <c r="D97" s="383"/>
      <c r="E97" s="407">
        <v>0.47</v>
      </c>
      <c r="F97" s="381" t="e">
        <f>D97*E89</f>
        <v>#REF!</v>
      </c>
      <c r="J97" s="188"/>
      <c r="BK97" s="169"/>
    </row>
    <row r="98" spans="1:63" s="164" customFormat="1" hidden="1">
      <c r="A98" s="272"/>
      <c r="B98" s="378" t="s">
        <v>162</v>
      </c>
      <c r="C98" s="382" t="s">
        <v>187</v>
      </c>
      <c r="D98" s="383"/>
      <c r="E98" s="407" t="e">
        <v>#REF!</v>
      </c>
      <c r="F98" s="381" t="e">
        <f>D98*F89</f>
        <v>#REF!</v>
      </c>
      <c r="J98" s="188"/>
      <c r="BK98" s="169"/>
    </row>
    <row r="99" spans="1:63" s="164" customFormat="1" ht="17.399999999999999" hidden="1" thickBot="1">
      <c r="A99" s="272"/>
      <c r="B99" s="384" t="s">
        <v>163</v>
      </c>
      <c r="C99" s="385" t="s">
        <v>187</v>
      </c>
      <c r="D99" s="386"/>
      <c r="E99" s="408" t="e">
        <v>#REF!</v>
      </c>
      <c r="F99" s="387" t="e">
        <f>D99*G89</f>
        <v>#REF!</v>
      </c>
      <c r="J99" s="188"/>
      <c r="BK99" s="169"/>
    </row>
    <row r="100" spans="1:63" s="164" customFormat="1" hidden="1">
      <c r="A100" s="272"/>
      <c r="E100" s="349"/>
      <c r="J100" s="188"/>
      <c r="BJ100" s="169"/>
    </row>
    <row r="101" spans="1:63" s="164" customFormat="1" hidden="1">
      <c r="A101" s="272" t="s">
        <v>188</v>
      </c>
      <c r="B101" s="361" t="s">
        <v>146</v>
      </c>
      <c r="E101" s="349"/>
      <c r="J101" s="188"/>
    </row>
    <row r="102" spans="1:63" s="164" customFormat="1" hidden="1">
      <c r="A102" s="272"/>
      <c r="E102" s="349"/>
      <c r="J102" s="188"/>
      <c r="BJ102" s="169"/>
    </row>
    <row r="103" spans="1:63" s="164" customFormat="1" hidden="1">
      <c r="A103" s="272"/>
      <c r="B103" s="388" t="s">
        <v>106</v>
      </c>
      <c r="C103" s="376" t="s">
        <v>189</v>
      </c>
      <c r="E103" s="349"/>
      <c r="J103" s="188"/>
      <c r="BJ103" s="169"/>
    </row>
    <row r="104" spans="1:63" s="164" customFormat="1" hidden="1">
      <c r="A104" s="272"/>
      <c r="B104" s="368" t="s">
        <v>169</v>
      </c>
      <c r="C104" s="370" t="e">
        <f>(#REF!*#REF!-C81*$E$95)+(#REF!*#REF!-D81*$E$96)+(#REF!*#REF!-E81*$E$97)+(#REF!*#REF!-F81*$E$98)+(#REF!*#REF!-G81*$E$99)</f>
        <v>#REF!</v>
      </c>
      <c r="E104" s="349"/>
      <c r="J104" s="188"/>
      <c r="BJ104" s="169"/>
    </row>
    <row r="105" spans="1:63" s="164" customFormat="1" hidden="1">
      <c r="A105" s="272"/>
      <c r="B105" s="368" t="s">
        <v>170</v>
      </c>
      <c r="C105" s="370" t="e">
        <f>(#REF!*#REF!-C82*$E$95)+(#REF!*#REF!-D82*$E$96)+(C12*#REF!-E82*$E$97)+(#REF!*#REF!-F82*$E$98)+(#REF!*#REF!-G82*$E$99)</f>
        <v>#REF!</v>
      </c>
      <c r="E105" s="349"/>
      <c r="J105" s="188"/>
      <c r="BJ105" s="169"/>
    </row>
    <row r="106" spans="1:63" s="164" customFormat="1" hidden="1">
      <c r="A106" s="272"/>
      <c r="B106" s="368" t="s">
        <v>171</v>
      </c>
      <c r="C106" s="370" t="e">
        <v>#REF!</v>
      </c>
      <c r="E106" s="349"/>
      <c r="J106" s="188"/>
      <c r="BJ106" s="169"/>
    </row>
    <row r="107" spans="1:63" s="164" customFormat="1" hidden="1">
      <c r="A107" s="272"/>
      <c r="B107" s="368" t="s">
        <v>172</v>
      </c>
      <c r="C107" s="370" t="e">
        <f>(#REF!*#REF!-C84*$E$95)+(#REF!*#REF!-D84*$E$96)+(#REF!*#REF!-E84*$E$97)+(#REF!*#REF!-F84*$E$98)+(#REF!*#REF!-G84*$E$99)</f>
        <v>#REF!</v>
      </c>
      <c r="E107" s="349"/>
      <c r="J107" s="188"/>
      <c r="BJ107" s="169"/>
    </row>
    <row r="108" spans="1:63" s="164" customFormat="1" hidden="1">
      <c r="A108" s="272"/>
      <c r="B108" s="368" t="s">
        <v>173</v>
      </c>
      <c r="C108" s="370" t="e">
        <f>(#REF!*#REF!-C85*$E$95)+(#REF!*#REF!-D85*$E$96)+(#REF!*#REF!-E85*$E$97)+(#REF!*#REF!-F85*$E$98)+(#REF!*#REF!-G85*$E$99)</f>
        <v>#REF!</v>
      </c>
      <c r="E108" s="349"/>
      <c r="J108" s="188"/>
      <c r="BJ108" s="169"/>
    </row>
    <row r="109" spans="1:63" s="164" customFormat="1" hidden="1">
      <c r="A109" s="272"/>
      <c r="B109" s="368" t="s">
        <v>174</v>
      </c>
      <c r="C109" s="370" t="e">
        <f>(#REF!*#REF!-C86*$E$95)+(#REF!*#REF!-D86*$E$96)+(#REF!*#REF!-E86*$E$97)+(#REF!*#REF!-F86*$E$98)+(#REF!*#REF!-G86*$E$99)</f>
        <v>#REF!</v>
      </c>
      <c r="E109" s="349"/>
      <c r="J109" s="188"/>
      <c r="BJ109" s="169"/>
    </row>
    <row r="110" spans="1:63" s="164" customFormat="1" hidden="1">
      <c r="A110" s="272"/>
      <c r="B110" s="368" t="s">
        <v>175</v>
      </c>
      <c r="C110" s="370" t="e">
        <f>(#REF!*#REF!-C87*$E$95)+(#REF!*#REF!-D87*$E$96)+(#REF!*#REF!-E87*$E$97)+(#REF!*#REF!-F87*$E$98)+(#REF!*#REF!-G87*$E$99)</f>
        <v>#REF!</v>
      </c>
      <c r="E110" s="349"/>
      <c r="J110" s="188"/>
      <c r="BJ110" s="169"/>
    </row>
    <row r="111" spans="1:63" s="164" customFormat="1" hidden="1">
      <c r="A111" s="272"/>
      <c r="B111" s="368" t="s">
        <v>176</v>
      </c>
      <c r="C111" s="370" t="e">
        <f>(#REF!*#REF!-C88*$E$95)+(#REF!*#REF!-D88*$E$96)+(#REF!*#REF!-E88*$E$97)+(#REF!*#REF!-F88*$E$98)+(#REF!*#REF!-G88*$E$99)</f>
        <v>#REF!</v>
      </c>
      <c r="E111" s="349"/>
      <c r="J111" s="188"/>
      <c r="BJ111" s="169"/>
    </row>
    <row r="112" spans="1:63" s="164" customFormat="1" ht="17.399999999999999" hidden="1" thickBot="1">
      <c r="A112" s="272"/>
      <c r="B112" s="371" t="s">
        <v>177</v>
      </c>
      <c r="C112" s="373" t="e">
        <f>SUM(C104:C111)</f>
        <v>#REF!</v>
      </c>
      <c r="E112" s="349"/>
      <c r="J112" s="188"/>
      <c r="BJ112" s="169"/>
    </row>
    <row r="113" spans="1:90" s="164" customFormat="1" hidden="1">
      <c r="A113" s="272"/>
      <c r="E113" s="349"/>
      <c r="J113" s="188"/>
      <c r="BJ113" s="169"/>
    </row>
    <row r="114" spans="1:90" s="359" customFormat="1" ht="32.4" hidden="1">
      <c r="A114" s="389">
        <v>9.6999999999999993</v>
      </c>
      <c r="B114" s="354" t="s">
        <v>190</v>
      </c>
      <c r="C114" s="355"/>
      <c r="D114" s="356"/>
      <c r="E114" s="400"/>
      <c r="F114" s="355"/>
      <c r="G114" s="355"/>
      <c r="H114" s="355"/>
      <c r="I114" s="357"/>
      <c r="J114" s="358"/>
      <c r="K114" s="357"/>
      <c r="L114" s="357"/>
      <c r="M114" s="357"/>
      <c r="N114" s="357"/>
      <c r="O114" s="357"/>
      <c r="P114" s="357"/>
      <c r="Q114" s="357"/>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c r="AN114" s="357"/>
      <c r="AO114" s="357"/>
      <c r="AP114" s="357"/>
      <c r="AQ114" s="357"/>
      <c r="AR114" s="357"/>
      <c r="AS114" s="357"/>
      <c r="AT114" s="357"/>
      <c r="AU114" s="357"/>
      <c r="AV114" s="357"/>
      <c r="AW114" s="357"/>
      <c r="AX114" s="357"/>
      <c r="AY114" s="357"/>
      <c r="AZ114" s="357"/>
      <c r="BA114" s="357"/>
      <c r="BB114" s="357"/>
      <c r="BC114" s="357"/>
      <c r="BD114" s="357"/>
      <c r="BE114" s="357"/>
      <c r="BF114" s="357"/>
      <c r="BG114" s="357"/>
      <c r="BH114" s="357"/>
      <c r="BI114" s="357"/>
      <c r="BJ114" s="357"/>
      <c r="BK114" s="357"/>
      <c r="BL114" s="357"/>
      <c r="BM114" s="357"/>
      <c r="BN114" s="357"/>
      <c r="BO114" s="357"/>
      <c r="BP114" s="357"/>
      <c r="BQ114" s="357"/>
      <c r="BR114" s="357"/>
      <c r="BS114" s="357"/>
      <c r="BT114" s="357"/>
      <c r="BU114" s="357"/>
      <c r="BV114" s="357"/>
      <c r="BW114" s="357"/>
      <c r="BX114" s="357"/>
      <c r="BY114" s="357"/>
      <c r="BZ114" s="355"/>
      <c r="CA114" s="355"/>
      <c r="CB114" s="355"/>
      <c r="CC114" s="355"/>
      <c r="CD114" s="355"/>
      <c r="CE114" s="355"/>
      <c r="CF114" s="355"/>
      <c r="CG114" s="355"/>
      <c r="CH114" s="355"/>
      <c r="CI114" s="355"/>
      <c r="CJ114" s="355"/>
      <c r="CK114" s="355"/>
      <c r="CL114" s="355"/>
    </row>
    <row r="115" spans="1:90" s="164" customFormat="1" hidden="1">
      <c r="A115" s="272"/>
      <c r="B115" s="579"/>
      <c r="C115" s="579"/>
      <c r="E115" s="349"/>
      <c r="J115" s="188"/>
      <c r="BO115" s="169"/>
    </row>
    <row r="116" spans="1:90" s="164" customFormat="1" ht="33.6" hidden="1">
      <c r="A116" s="272"/>
      <c r="B116" s="178" t="s">
        <v>191</v>
      </c>
      <c r="C116" s="360"/>
      <c r="E116" s="349"/>
      <c r="J116" s="188"/>
      <c r="BO116" s="169"/>
    </row>
    <row r="117" spans="1:90" s="164" customFormat="1" hidden="1">
      <c r="A117" s="272"/>
      <c r="E117" s="349"/>
      <c r="J117" s="188"/>
      <c r="BJ117" s="169"/>
    </row>
    <row r="118" spans="1:90" s="164" customFormat="1" hidden="1">
      <c r="A118" s="272" t="s">
        <v>192</v>
      </c>
      <c r="B118" s="361" t="s">
        <v>158</v>
      </c>
      <c r="E118" s="349"/>
      <c r="J118" s="188"/>
    </row>
    <row r="119" spans="1:90" s="164" customFormat="1" hidden="1">
      <c r="A119" s="272"/>
      <c r="E119" s="349"/>
      <c r="J119" s="188"/>
      <c r="BJ119" s="169"/>
    </row>
    <row r="120" spans="1:90" s="164" customFormat="1" hidden="1">
      <c r="A120" s="272"/>
      <c r="B120" s="362" t="s">
        <v>106</v>
      </c>
      <c r="C120" s="363" t="s">
        <v>159</v>
      </c>
      <c r="D120" s="363" t="s">
        <v>160</v>
      </c>
      <c r="E120" s="401" t="s">
        <v>161</v>
      </c>
      <c r="F120" s="363" t="s">
        <v>162</v>
      </c>
      <c r="G120" s="364" t="s">
        <v>163</v>
      </c>
      <c r="J120" s="188"/>
    </row>
    <row r="121" spans="1:90" s="164" customFormat="1" hidden="1">
      <c r="A121" s="272"/>
      <c r="B121" s="365" t="s">
        <v>164</v>
      </c>
      <c r="C121" s="366" t="s">
        <v>165</v>
      </c>
      <c r="D121" s="366" t="s">
        <v>166</v>
      </c>
      <c r="E121" s="402" t="s">
        <v>167</v>
      </c>
      <c r="F121" s="366" t="s">
        <v>168</v>
      </c>
      <c r="G121" s="367" t="s">
        <v>168</v>
      </c>
      <c r="J121" s="188"/>
      <c r="BJ121" s="169"/>
    </row>
    <row r="122" spans="1:90" s="164" customFormat="1" hidden="1">
      <c r="A122" s="272"/>
      <c r="B122" s="368" t="s">
        <v>169</v>
      </c>
      <c r="C122" s="369">
        <v>0</v>
      </c>
      <c r="D122" s="369">
        <v>0</v>
      </c>
      <c r="E122" s="403" t="e">
        <f>#REF!</f>
        <v>#REF!</v>
      </c>
      <c r="F122" s="369">
        <v>0</v>
      </c>
      <c r="G122" s="370">
        <v>0</v>
      </c>
      <c r="J122" s="188"/>
      <c r="BJ122" s="169"/>
    </row>
    <row r="123" spans="1:90" s="164" customFormat="1" hidden="1">
      <c r="A123" s="272"/>
      <c r="B123" s="368" t="s">
        <v>170</v>
      </c>
      <c r="C123" s="369">
        <v>0</v>
      </c>
      <c r="D123" s="369">
        <v>0</v>
      </c>
      <c r="E123" s="403">
        <v>0</v>
      </c>
      <c r="F123" s="369">
        <v>0</v>
      </c>
      <c r="G123" s="370">
        <v>0</v>
      </c>
      <c r="J123" s="188"/>
      <c r="BJ123" s="169"/>
    </row>
    <row r="124" spans="1:90" s="164" customFormat="1" hidden="1">
      <c r="A124" s="272"/>
      <c r="B124" s="368" t="s">
        <v>171</v>
      </c>
      <c r="C124" s="369"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24" s="369" t="e">
        <v>#REF!</v>
      </c>
      <c r="E124" s="403"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24" s="369"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24" s="370"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J124" s="188"/>
      <c r="BJ124" s="169"/>
    </row>
    <row r="125" spans="1:90" s="164" customFormat="1" hidden="1">
      <c r="A125" s="272"/>
      <c r="B125" s="368" t="s">
        <v>172</v>
      </c>
      <c r="C125" s="369">
        <v>0</v>
      </c>
      <c r="D125" s="369">
        <v>0</v>
      </c>
      <c r="E125" s="403" t="e">
        <f>#REF!</f>
        <v>#REF!</v>
      </c>
      <c r="F125" s="369">
        <v>0</v>
      </c>
      <c r="G125" s="370">
        <v>0</v>
      </c>
      <c r="J125" s="188"/>
      <c r="BJ125" s="169"/>
    </row>
    <row r="126" spans="1:90" s="164" customFormat="1" hidden="1">
      <c r="A126" s="272"/>
      <c r="B126" s="368" t="s">
        <v>173</v>
      </c>
      <c r="C126" s="369">
        <v>0</v>
      </c>
      <c r="D126" s="369">
        <v>0</v>
      </c>
      <c r="E126" s="403" t="e">
        <f>#REF!</f>
        <v>#REF!</v>
      </c>
      <c r="F126" s="369">
        <v>0</v>
      </c>
      <c r="G126" s="369">
        <v>0</v>
      </c>
      <c r="J126" s="188"/>
      <c r="BJ126" s="169"/>
    </row>
    <row r="127" spans="1:90" s="164" customFormat="1" hidden="1">
      <c r="A127" s="272"/>
      <c r="B127" s="368" t="s">
        <v>174</v>
      </c>
      <c r="C127" s="369">
        <v>0</v>
      </c>
      <c r="D127" s="369">
        <v>0</v>
      </c>
      <c r="E127" s="403" t="e">
        <f>#REF!</f>
        <v>#REF!</v>
      </c>
      <c r="F127" s="369">
        <v>0</v>
      </c>
      <c r="G127" s="369">
        <v>0</v>
      </c>
      <c r="J127" s="188"/>
      <c r="BJ127" s="169"/>
    </row>
    <row r="128" spans="1:90" s="164" customFormat="1" hidden="1">
      <c r="A128" s="272"/>
      <c r="B128" s="368" t="s">
        <v>175</v>
      </c>
      <c r="C128" s="369" t="e">
        <f>#REF!</f>
        <v>#REF!</v>
      </c>
      <c r="D128" s="369" t="e">
        <f>#REF!</f>
        <v>#REF!</v>
      </c>
      <c r="E128" s="403" t="e">
        <f>#REF!</f>
        <v>#REF!</v>
      </c>
      <c r="F128" s="369" t="e">
        <f>#REF!</f>
        <v>#REF!</v>
      </c>
      <c r="G128" s="370" t="e">
        <f>#REF!</f>
        <v>#REF!</v>
      </c>
      <c r="J128" s="188"/>
      <c r="BJ128" s="169"/>
    </row>
    <row r="129" spans="1:187" s="164" customFormat="1" hidden="1">
      <c r="A129" s="272"/>
      <c r="B129" s="368" t="s">
        <v>176</v>
      </c>
      <c r="C129" s="369">
        <v>0</v>
      </c>
      <c r="D129" s="369">
        <v>0</v>
      </c>
      <c r="E129" s="403" t="e">
        <v>#REF!</v>
      </c>
      <c r="F129" s="369">
        <v>0</v>
      </c>
      <c r="G129" s="370">
        <v>0</v>
      </c>
      <c r="J129" s="188"/>
      <c r="BJ129" s="169"/>
    </row>
    <row r="130" spans="1:187" s="164" customFormat="1" ht="17.399999999999999" hidden="1" thickBot="1">
      <c r="A130" s="272"/>
      <c r="B130" s="371" t="s">
        <v>177</v>
      </c>
      <c r="C130" s="372" t="e">
        <f>SUM(C122:C129)</f>
        <v>#REF!</v>
      </c>
      <c r="D130" s="372" t="e">
        <f>SUM(D122:D129)</f>
        <v>#REF!</v>
      </c>
      <c r="E130" s="404" t="e">
        <f>SUM(E122:E129)</f>
        <v>#REF!</v>
      </c>
      <c r="F130" s="372" t="e">
        <f>SUM(F122:F129)</f>
        <v>#REF!</v>
      </c>
      <c r="G130" s="373" t="e">
        <f>SUM(G122:G129)</f>
        <v>#REF!</v>
      </c>
      <c r="J130" s="188"/>
      <c r="BJ130" s="169"/>
    </row>
    <row r="131" spans="1:187" s="164" customFormat="1" hidden="1">
      <c r="A131" s="272"/>
      <c r="B131" s="181"/>
      <c r="C131" s="181"/>
      <c r="D131" s="181"/>
      <c r="E131" s="405"/>
      <c r="F131" s="181"/>
      <c r="G131" s="181"/>
      <c r="J131" s="188"/>
      <c r="BJ131" s="169"/>
    </row>
    <row r="132" spans="1:187" s="164" customFormat="1" ht="20.25" hidden="1" customHeight="1">
      <c r="A132" s="272" t="s">
        <v>193</v>
      </c>
      <c r="B132" s="361" t="s">
        <v>179</v>
      </c>
      <c r="E132" s="349"/>
      <c r="J132" s="188"/>
      <c r="BJ132" s="169"/>
    </row>
    <row r="133" spans="1:187" s="164" customFormat="1" hidden="1">
      <c r="A133" s="272"/>
      <c r="B133" s="237" t="s">
        <v>180</v>
      </c>
      <c r="E133" s="349"/>
      <c r="J133" s="188"/>
      <c r="BJ133" s="169"/>
    </row>
    <row r="134" spans="1:187" s="164" customFormat="1" hidden="1">
      <c r="A134" s="272"/>
      <c r="E134" s="349"/>
      <c r="J134" s="188"/>
      <c r="BJ134" s="169"/>
    </row>
    <row r="135" spans="1:187" s="377" customFormat="1" ht="17.399999999999999" hidden="1" thickBot="1">
      <c r="A135" s="272"/>
      <c r="B135" s="362" t="s">
        <v>106</v>
      </c>
      <c r="C135" s="374" t="s">
        <v>164</v>
      </c>
      <c r="D135" s="375" t="s">
        <v>181</v>
      </c>
      <c r="E135" s="406" t="s">
        <v>182</v>
      </c>
      <c r="F135" s="376" t="s">
        <v>194</v>
      </c>
      <c r="G135" s="164"/>
      <c r="H135" s="164"/>
      <c r="I135" s="164"/>
      <c r="J135" s="188"/>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9"/>
      <c r="BL135" s="164"/>
      <c r="BM135" s="164"/>
      <c r="BN135" s="164"/>
      <c r="BO135" s="164"/>
      <c r="BP135" s="164"/>
      <c r="BQ135" s="164"/>
      <c r="BR135" s="164"/>
      <c r="BS135" s="164"/>
      <c r="BT135" s="164"/>
      <c r="BU135" s="164"/>
      <c r="BV135" s="164"/>
      <c r="BW135" s="164"/>
      <c r="BX135" s="164"/>
      <c r="BY135" s="164"/>
      <c r="BZ135" s="164"/>
      <c r="CA135" s="164"/>
      <c r="CB135" s="164"/>
      <c r="CC135" s="164"/>
      <c r="CD135" s="164"/>
      <c r="CE135" s="164"/>
      <c r="CF135" s="164"/>
      <c r="CG135" s="164"/>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64"/>
      <c r="DD135" s="164"/>
      <c r="DE135" s="164"/>
      <c r="DF135" s="164"/>
      <c r="DG135" s="164"/>
      <c r="DH135" s="164"/>
      <c r="DI135" s="164"/>
      <c r="DJ135" s="164"/>
      <c r="DK135" s="164"/>
      <c r="DL135" s="164"/>
      <c r="DM135" s="164"/>
      <c r="DN135" s="164"/>
      <c r="DO135" s="164"/>
      <c r="DP135" s="164"/>
      <c r="DQ135" s="164"/>
      <c r="DR135" s="164"/>
      <c r="DS135" s="164"/>
      <c r="DT135" s="164"/>
      <c r="DU135" s="164"/>
      <c r="DV135" s="164"/>
      <c r="DW135" s="164"/>
      <c r="DX135" s="164"/>
      <c r="DY135" s="164"/>
      <c r="DZ135" s="164"/>
      <c r="EA135" s="164"/>
      <c r="EB135" s="164"/>
      <c r="EC135" s="164"/>
      <c r="ED135" s="164"/>
      <c r="EE135" s="164"/>
      <c r="EF135" s="164"/>
      <c r="EG135" s="164"/>
      <c r="EH135" s="164"/>
      <c r="EI135" s="164"/>
      <c r="EJ135" s="164"/>
      <c r="EK135" s="164"/>
      <c r="EL135" s="164"/>
      <c r="EM135" s="164"/>
      <c r="EN135" s="164"/>
      <c r="EO135" s="164"/>
      <c r="EP135" s="164"/>
      <c r="EQ135" s="164"/>
      <c r="ER135" s="164"/>
      <c r="ES135" s="164"/>
      <c r="ET135" s="164"/>
      <c r="EU135" s="164"/>
      <c r="EV135" s="164"/>
      <c r="EW135" s="164"/>
      <c r="EX135" s="164"/>
      <c r="EY135" s="164"/>
      <c r="EZ135" s="164"/>
      <c r="FA135" s="164"/>
      <c r="FB135" s="164"/>
      <c r="FC135" s="164"/>
      <c r="FD135" s="164"/>
      <c r="FE135" s="164"/>
      <c r="FF135" s="164"/>
      <c r="FG135" s="164"/>
      <c r="FH135" s="164"/>
      <c r="FI135" s="164"/>
      <c r="FJ135" s="164"/>
      <c r="FK135" s="164"/>
      <c r="FL135" s="164"/>
      <c r="FM135" s="164"/>
      <c r="FN135" s="164"/>
      <c r="FO135" s="164"/>
      <c r="FP135" s="164"/>
      <c r="FQ135" s="164"/>
      <c r="FR135" s="164"/>
      <c r="FS135" s="164"/>
      <c r="FT135" s="164"/>
      <c r="FU135" s="164"/>
      <c r="FV135" s="164"/>
      <c r="FW135" s="164"/>
      <c r="FX135" s="164"/>
      <c r="FY135" s="164"/>
      <c r="FZ135" s="164"/>
      <c r="GA135" s="164"/>
      <c r="GB135" s="164"/>
      <c r="GC135" s="164"/>
      <c r="GD135" s="164"/>
      <c r="GE135" s="164"/>
    </row>
    <row r="136" spans="1:187" s="164" customFormat="1" hidden="1">
      <c r="A136" s="272"/>
      <c r="B136" s="378" t="s">
        <v>159</v>
      </c>
      <c r="C136" s="379" t="s">
        <v>184</v>
      </c>
      <c r="D136" s="380"/>
      <c r="E136" s="407" t="e">
        <v>#REF!</v>
      </c>
      <c r="F136" s="381" t="e">
        <f>D136*C130</f>
        <v>#REF!</v>
      </c>
      <c r="J136" s="188"/>
      <c r="BK136" s="169"/>
    </row>
    <row r="137" spans="1:187" s="164" customFormat="1" hidden="1">
      <c r="A137" s="272"/>
      <c r="B137" s="378" t="s">
        <v>160</v>
      </c>
      <c r="C137" s="382" t="s">
        <v>185</v>
      </c>
      <c r="D137" s="383"/>
      <c r="E137" s="407" t="e">
        <v>#REF!</v>
      </c>
      <c r="F137" s="381" t="e">
        <f>D137*D130</f>
        <v>#REF!</v>
      </c>
      <c r="J137" s="188"/>
      <c r="BK137" s="169"/>
    </row>
    <row r="138" spans="1:187" s="164" customFormat="1" hidden="1">
      <c r="A138" s="272"/>
      <c r="B138" s="378" t="s">
        <v>161</v>
      </c>
      <c r="C138" s="382" t="s">
        <v>186</v>
      </c>
      <c r="D138" s="383"/>
      <c r="E138" s="407">
        <v>0.47</v>
      </c>
      <c r="F138" s="381" t="e">
        <f>D138*E130</f>
        <v>#REF!</v>
      </c>
      <c r="J138" s="188"/>
      <c r="BK138" s="169"/>
    </row>
    <row r="139" spans="1:187" s="164" customFormat="1" hidden="1">
      <c r="A139" s="272"/>
      <c r="B139" s="378" t="s">
        <v>162</v>
      </c>
      <c r="C139" s="382" t="s">
        <v>187</v>
      </c>
      <c r="D139" s="383"/>
      <c r="E139" s="407" t="e">
        <v>#REF!</v>
      </c>
      <c r="F139" s="381" t="e">
        <f>D139*F130</f>
        <v>#REF!</v>
      </c>
      <c r="J139" s="188"/>
      <c r="BK139" s="169"/>
    </row>
    <row r="140" spans="1:187" s="164" customFormat="1" ht="17.399999999999999" hidden="1" thickBot="1">
      <c r="A140" s="272"/>
      <c r="B140" s="384" t="s">
        <v>163</v>
      </c>
      <c r="C140" s="385" t="s">
        <v>187</v>
      </c>
      <c r="D140" s="386"/>
      <c r="E140" s="408" t="e">
        <v>#REF!</v>
      </c>
      <c r="F140" s="387" t="e">
        <f>D140*G130</f>
        <v>#REF!</v>
      </c>
      <c r="J140" s="188"/>
      <c r="BK140" s="169"/>
    </row>
    <row r="141" spans="1:187" s="164" customFormat="1" hidden="1">
      <c r="A141" s="272"/>
      <c r="E141" s="349"/>
      <c r="J141" s="188"/>
      <c r="BJ141" s="169"/>
    </row>
    <row r="142" spans="1:187" s="164" customFormat="1" hidden="1">
      <c r="A142" s="272" t="s">
        <v>195</v>
      </c>
      <c r="B142" s="361" t="s">
        <v>146</v>
      </c>
      <c r="E142" s="349"/>
      <c r="J142" s="188"/>
      <c r="BJ142" s="169"/>
    </row>
    <row r="143" spans="1:187" s="164" customFormat="1" hidden="1">
      <c r="A143" s="272"/>
      <c r="E143" s="349"/>
      <c r="J143" s="188"/>
      <c r="BJ143" s="169"/>
    </row>
    <row r="144" spans="1:187" s="164" customFormat="1" hidden="1">
      <c r="A144" s="272"/>
      <c r="B144" s="388" t="s">
        <v>106</v>
      </c>
      <c r="C144" s="376" t="s">
        <v>189</v>
      </c>
      <c r="E144" s="349"/>
      <c r="J144" s="188"/>
      <c r="BJ144" s="169"/>
    </row>
    <row r="145" spans="1:90" s="164" customFormat="1" hidden="1">
      <c r="A145" s="272"/>
      <c r="B145" s="368" t="s">
        <v>169</v>
      </c>
      <c r="C145" s="370" t="e">
        <f>(#REF!*#REF!-C122*$E$136)+(#REF!*#REF!-D122*$E$137)+(#REF!*#REF!-E122*$E$138)+(#REF!*#REF!-F122*$E$139)+(#REF!*#REF!-G122*$E$140)</f>
        <v>#REF!</v>
      </c>
      <c r="E145" s="349"/>
      <c r="J145" s="188"/>
      <c r="BJ145" s="169"/>
    </row>
    <row r="146" spans="1:90" s="164" customFormat="1" hidden="1">
      <c r="A146" s="272"/>
      <c r="B146" s="368" t="s">
        <v>170</v>
      </c>
      <c r="C146" s="370" t="e">
        <f>(#REF!*#REF!-C123*$E$136)+(#REF!*#REF!-D123*$E$137)+(C12*#REF!-E123*$E$138)+(#REF!*#REF!-F123*$E$139)+(#REF!*#REF!-G123*$E$140)</f>
        <v>#REF!</v>
      </c>
      <c r="E146" s="349"/>
      <c r="J146" s="188"/>
      <c r="BJ146" s="169"/>
    </row>
    <row r="147" spans="1:90" s="164" customFormat="1" hidden="1">
      <c r="A147" s="272"/>
      <c r="B147" s="368" t="s">
        <v>171</v>
      </c>
      <c r="C147" s="370" t="e">
        <v>#REF!</v>
      </c>
      <c r="E147" s="349"/>
      <c r="J147" s="188"/>
      <c r="BJ147" s="169"/>
    </row>
    <row r="148" spans="1:90" s="164" customFormat="1" hidden="1">
      <c r="A148" s="272"/>
      <c r="B148" s="368" t="s">
        <v>172</v>
      </c>
      <c r="C148" s="370" t="e">
        <f>(#REF!*#REF!-C125*$E$136)+(#REF!*#REF!-D125*$E$137)+(#REF!*#REF!-E125*$E$138)+(#REF!*#REF!-F125*$E$139)+(#REF!*#REF!-G125*$E$140)</f>
        <v>#REF!</v>
      </c>
      <c r="E148" s="349"/>
      <c r="J148" s="188"/>
      <c r="BJ148" s="169"/>
    </row>
    <row r="149" spans="1:90" s="164" customFormat="1" hidden="1">
      <c r="A149" s="272"/>
      <c r="B149" s="368" t="s">
        <v>173</v>
      </c>
      <c r="C149" s="370" t="e">
        <f>(#REF!*#REF!-C126*$E$136)+(#REF!*#REF!-D126*$E$137)+(#REF!*#REF!-E126*$E$138)+(#REF!*#REF!-F126*$E$139)+(#REF!*#REF!-G126*$E$140)</f>
        <v>#REF!</v>
      </c>
      <c r="E149" s="349"/>
      <c r="J149" s="188"/>
      <c r="BJ149" s="169"/>
    </row>
    <row r="150" spans="1:90" s="164" customFormat="1" hidden="1">
      <c r="A150" s="272"/>
      <c r="B150" s="368" t="s">
        <v>174</v>
      </c>
      <c r="C150" s="370" t="e">
        <f>(#REF!*#REF!-C127*$E$136)+(#REF!*#REF!-D127*$E$137)+(#REF!*#REF!-E127*$E$138)+(#REF!*#REF!-F127*$E$139)+(#REF!*#REF!-G127*$E$140)</f>
        <v>#REF!</v>
      </c>
      <c r="E150" s="349"/>
      <c r="J150" s="188"/>
      <c r="BJ150" s="169"/>
    </row>
    <row r="151" spans="1:90" s="164" customFormat="1" hidden="1">
      <c r="A151" s="272"/>
      <c r="B151" s="368" t="s">
        <v>175</v>
      </c>
      <c r="C151" s="370" t="e">
        <f>(#REF!*#REF!-C128*$E$136)+(#REF!*#REF!-D128*$E$137)+(#REF!*#REF!-E128*$E$138)+(#REF!*#REF!-F128*$E$139)+(#REF!*#REF!-G128*$E$140)</f>
        <v>#REF!</v>
      </c>
      <c r="E151" s="349"/>
      <c r="J151" s="188"/>
      <c r="BJ151" s="169"/>
    </row>
    <row r="152" spans="1:90" s="164" customFormat="1" hidden="1">
      <c r="A152" s="272"/>
      <c r="B152" s="368" t="s">
        <v>176</v>
      </c>
      <c r="C152" s="370" t="e">
        <f>(#REF!*#REF!-C129*$E$136)+(#REF!*#REF!-D129*$E$137)+(#REF!*#REF!-E129*$E$138)+(#REF!*#REF!-F129*$E$139)+(#REF!*#REF!-G129*$E$140)</f>
        <v>#REF!</v>
      </c>
      <c r="E152" s="349"/>
      <c r="J152" s="188"/>
      <c r="BJ152" s="169"/>
    </row>
    <row r="153" spans="1:90" s="164" customFormat="1" ht="17.399999999999999" hidden="1" thickBot="1">
      <c r="A153" s="272"/>
      <c r="B153" s="371" t="s">
        <v>177</v>
      </c>
      <c r="C153" s="373" t="e">
        <f>SUM(C145:C152)</f>
        <v>#REF!</v>
      </c>
      <c r="E153" s="349"/>
      <c r="J153" s="188"/>
      <c r="BJ153" s="169"/>
    </row>
    <row r="154" spans="1:90" s="164" customFormat="1" hidden="1">
      <c r="A154" s="272"/>
      <c r="E154" s="349"/>
      <c r="J154" s="188"/>
      <c r="BJ154" s="169"/>
    </row>
    <row r="155" spans="1:90" s="359" customFormat="1" ht="32.4" hidden="1">
      <c r="A155" s="389">
        <v>9.8000000000000007</v>
      </c>
      <c r="B155" s="354" t="s">
        <v>196</v>
      </c>
      <c r="C155" s="355"/>
      <c r="D155" s="356"/>
      <c r="E155" s="400"/>
      <c r="F155" s="355"/>
      <c r="G155" s="355"/>
      <c r="H155" s="355"/>
      <c r="I155" s="357"/>
      <c r="J155" s="358"/>
      <c r="K155" s="357"/>
      <c r="L155" s="357"/>
      <c r="M155" s="357"/>
      <c r="N155" s="357"/>
      <c r="O155" s="357"/>
      <c r="P155" s="357"/>
      <c r="Q155" s="357"/>
      <c r="R155" s="357"/>
      <c r="S155" s="357"/>
      <c r="T155" s="357"/>
      <c r="U155" s="357"/>
      <c r="V155" s="357"/>
      <c r="W155" s="357"/>
      <c r="X155" s="357"/>
      <c r="Y155" s="357"/>
      <c r="Z155" s="357"/>
      <c r="AA155" s="357"/>
      <c r="AB155" s="357"/>
      <c r="AC155" s="357"/>
      <c r="AD155" s="357"/>
      <c r="AE155" s="357"/>
      <c r="AF155" s="357"/>
      <c r="AG155" s="357"/>
      <c r="AH155" s="357"/>
      <c r="AI155" s="357"/>
      <c r="AJ155" s="357"/>
      <c r="AK155" s="357"/>
      <c r="AL155" s="357"/>
      <c r="AM155" s="357"/>
      <c r="AN155" s="357"/>
      <c r="AO155" s="357"/>
      <c r="AP155" s="357"/>
      <c r="AQ155" s="357"/>
      <c r="AR155" s="357"/>
      <c r="AS155" s="357"/>
      <c r="AT155" s="357"/>
      <c r="AU155" s="357"/>
      <c r="AV155" s="357"/>
      <c r="AW155" s="357"/>
      <c r="AX155" s="357"/>
      <c r="AY155" s="357"/>
      <c r="AZ155" s="357"/>
      <c r="BA155" s="357"/>
      <c r="BB155" s="357"/>
      <c r="BC155" s="357"/>
      <c r="BD155" s="357"/>
      <c r="BE155" s="357"/>
      <c r="BF155" s="357"/>
      <c r="BG155" s="357"/>
      <c r="BH155" s="357"/>
      <c r="BI155" s="357"/>
      <c r="BJ155" s="357"/>
      <c r="BK155" s="357"/>
      <c r="BL155" s="357"/>
      <c r="BM155" s="357"/>
      <c r="BN155" s="357"/>
      <c r="BO155" s="357"/>
      <c r="BP155" s="357"/>
      <c r="BQ155" s="357"/>
      <c r="BR155" s="357"/>
      <c r="BS155" s="357"/>
      <c r="BT155" s="357"/>
      <c r="BU155" s="357"/>
      <c r="BV155" s="357"/>
      <c r="BW155" s="357"/>
      <c r="BX155" s="357"/>
      <c r="BY155" s="357"/>
      <c r="BZ155" s="355"/>
      <c r="CA155" s="355"/>
      <c r="CB155" s="355"/>
      <c r="CC155" s="355"/>
      <c r="CD155" s="355"/>
      <c r="CE155" s="355"/>
      <c r="CF155" s="355"/>
      <c r="CG155" s="355"/>
      <c r="CH155" s="355"/>
      <c r="CI155" s="355"/>
      <c r="CJ155" s="355"/>
      <c r="CK155" s="355"/>
      <c r="CL155" s="355"/>
    </row>
    <row r="156" spans="1:90" s="164" customFormat="1" hidden="1">
      <c r="A156" s="272"/>
      <c r="B156" s="579"/>
      <c r="C156" s="579"/>
      <c r="E156" s="349"/>
      <c r="J156" s="188"/>
      <c r="BO156" s="169"/>
    </row>
    <row r="157" spans="1:90" s="164" customFormat="1" ht="33.6" hidden="1">
      <c r="A157" s="272"/>
      <c r="B157" s="178" t="s">
        <v>197</v>
      </c>
      <c r="C157" s="360"/>
      <c r="E157" s="349"/>
      <c r="J157" s="188"/>
      <c r="BO157" s="169"/>
    </row>
    <row r="158" spans="1:90" s="164" customFormat="1" hidden="1">
      <c r="A158" s="272"/>
      <c r="E158" s="349"/>
      <c r="J158" s="188"/>
      <c r="BJ158" s="169"/>
    </row>
    <row r="159" spans="1:90" s="164" customFormat="1" hidden="1">
      <c r="A159" s="272" t="s">
        <v>198</v>
      </c>
      <c r="B159" s="361" t="s">
        <v>158</v>
      </c>
      <c r="E159" s="349"/>
      <c r="J159" s="188"/>
    </row>
    <row r="160" spans="1:90" s="164" customFormat="1" hidden="1">
      <c r="A160" s="272"/>
      <c r="E160" s="349"/>
      <c r="J160" s="188"/>
      <c r="BJ160" s="169"/>
    </row>
    <row r="161" spans="1:187" s="164" customFormat="1" hidden="1">
      <c r="A161" s="272"/>
      <c r="B161" s="362" t="s">
        <v>106</v>
      </c>
      <c r="C161" s="363" t="s">
        <v>159</v>
      </c>
      <c r="D161" s="363" t="s">
        <v>160</v>
      </c>
      <c r="E161" s="401" t="s">
        <v>161</v>
      </c>
      <c r="F161" s="363" t="s">
        <v>162</v>
      </c>
      <c r="G161" s="364" t="s">
        <v>163</v>
      </c>
      <c r="J161" s="188"/>
    </row>
    <row r="162" spans="1:187" s="164" customFormat="1" hidden="1">
      <c r="A162" s="272"/>
      <c r="B162" s="365" t="s">
        <v>164</v>
      </c>
      <c r="C162" s="366" t="s">
        <v>165</v>
      </c>
      <c r="D162" s="366" t="s">
        <v>166</v>
      </c>
      <c r="E162" s="402" t="s">
        <v>167</v>
      </c>
      <c r="F162" s="366" t="s">
        <v>168</v>
      </c>
      <c r="G162" s="367" t="s">
        <v>168</v>
      </c>
      <c r="J162" s="188"/>
      <c r="BJ162" s="169"/>
    </row>
    <row r="163" spans="1:187" s="164" customFormat="1" hidden="1">
      <c r="A163" s="272"/>
      <c r="B163" s="368" t="s">
        <v>169</v>
      </c>
      <c r="C163" s="369">
        <v>0</v>
      </c>
      <c r="D163" s="369">
        <v>0</v>
      </c>
      <c r="E163" s="403" t="e">
        <f>#REF!</f>
        <v>#REF!</v>
      </c>
      <c r="F163" s="369">
        <v>0</v>
      </c>
      <c r="G163" s="370">
        <v>0</v>
      </c>
      <c r="J163" s="188"/>
      <c r="BJ163" s="169"/>
    </row>
    <row r="164" spans="1:187" s="164" customFormat="1" hidden="1">
      <c r="A164" s="272"/>
      <c r="B164" s="368" t="s">
        <v>170</v>
      </c>
      <c r="C164" s="369">
        <v>0</v>
      </c>
      <c r="D164" s="369">
        <v>0</v>
      </c>
      <c r="E164" s="403">
        <v>0</v>
      </c>
      <c r="F164" s="369">
        <v>0</v>
      </c>
      <c r="G164" s="370">
        <v>0</v>
      </c>
      <c r="J164" s="188"/>
      <c r="BJ164" s="169"/>
    </row>
    <row r="165" spans="1:187" s="164" customFormat="1" hidden="1">
      <c r="A165" s="272"/>
      <c r="B165" s="368" t="s">
        <v>171</v>
      </c>
      <c r="C165" s="369"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65" s="369" t="e">
        <v>#REF!</v>
      </c>
      <c r="E165" s="403"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65" s="369"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65" s="370"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J165" s="188"/>
      <c r="BJ165" s="169"/>
    </row>
    <row r="166" spans="1:187" s="164" customFormat="1" hidden="1">
      <c r="A166" s="272"/>
      <c r="B166" s="368" t="s">
        <v>172</v>
      </c>
      <c r="C166" s="369">
        <v>0</v>
      </c>
      <c r="D166" s="369">
        <v>0</v>
      </c>
      <c r="E166" s="403" t="e">
        <f>#REF!</f>
        <v>#REF!</v>
      </c>
      <c r="F166" s="369">
        <v>0</v>
      </c>
      <c r="G166" s="370">
        <v>0</v>
      </c>
      <c r="J166" s="188"/>
      <c r="BJ166" s="169"/>
    </row>
    <row r="167" spans="1:187" s="164" customFormat="1" hidden="1">
      <c r="A167" s="272"/>
      <c r="B167" s="368" t="s">
        <v>173</v>
      </c>
      <c r="C167" s="369">
        <v>0</v>
      </c>
      <c r="D167" s="369">
        <v>0</v>
      </c>
      <c r="E167" s="403" t="e">
        <f>#REF!</f>
        <v>#REF!</v>
      </c>
      <c r="F167" s="369">
        <v>0</v>
      </c>
      <c r="G167" s="370">
        <v>0</v>
      </c>
      <c r="J167" s="188"/>
      <c r="BJ167" s="169"/>
    </row>
    <row r="168" spans="1:187" s="164" customFormat="1" hidden="1">
      <c r="A168" s="272"/>
      <c r="B168" s="368" t="s">
        <v>174</v>
      </c>
      <c r="C168" s="369">
        <v>0</v>
      </c>
      <c r="D168" s="369">
        <v>0</v>
      </c>
      <c r="E168" s="403" t="e">
        <f>#REF!</f>
        <v>#REF!</v>
      </c>
      <c r="F168" s="369">
        <v>0</v>
      </c>
      <c r="G168" s="370">
        <v>0</v>
      </c>
      <c r="J168" s="188"/>
      <c r="BJ168" s="169"/>
    </row>
    <row r="169" spans="1:187" s="164" customFormat="1" hidden="1">
      <c r="A169" s="272"/>
      <c r="B169" s="368" t="s">
        <v>175</v>
      </c>
      <c r="C169" s="369" t="e">
        <f>#REF!</f>
        <v>#REF!</v>
      </c>
      <c r="D169" s="369" t="e">
        <f>#REF!</f>
        <v>#REF!</v>
      </c>
      <c r="E169" s="403" t="e">
        <f>#REF!</f>
        <v>#REF!</v>
      </c>
      <c r="F169" s="369" t="e">
        <f>#REF!</f>
        <v>#REF!</v>
      </c>
      <c r="G169" s="370" t="e">
        <f>#REF!</f>
        <v>#REF!</v>
      </c>
      <c r="J169" s="188"/>
      <c r="BJ169" s="169"/>
    </row>
    <row r="170" spans="1:187" s="164" customFormat="1" hidden="1">
      <c r="A170" s="272"/>
      <c r="B170" s="368" t="s">
        <v>176</v>
      </c>
      <c r="C170" s="369">
        <v>0</v>
      </c>
      <c r="D170" s="369">
        <v>0</v>
      </c>
      <c r="E170" s="403" t="e">
        <v>#REF!</v>
      </c>
      <c r="F170" s="369">
        <v>0</v>
      </c>
      <c r="G170" s="370">
        <v>0</v>
      </c>
      <c r="J170" s="188"/>
      <c r="BJ170" s="169"/>
    </row>
    <row r="171" spans="1:187" s="164" customFormat="1" ht="17.399999999999999" hidden="1" thickBot="1">
      <c r="A171" s="272"/>
      <c r="B171" s="371" t="s">
        <v>177</v>
      </c>
      <c r="C171" s="372" t="e">
        <f>SUM(C163:C170)</f>
        <v>#REF!</v>
      </c>
      <c r="D171" s="372" t="e">
        <f>SUM(D163:D170)</f>
        <v>#REF!</v>
      </c>
      <c r="E171" s="404" t="e">
        <f>SUM(E163:E170)</f>
        <v>#REF!</v>
      </c>
      <c r="F171" s="372" t="e">
        <f>SUM(F163:F170)</f>
        <v>#REF!</v>
      </c>
      <c r="G171" s="373" t="e">
        <f>SUM(G163:G170)</f>
        <v>#REF!</v>
      </c>
      <c r="J171" s="188"/>
      <c r="BJ171" s="169"/>
    </row>
    <row r="172" spans="1:187" s="164" customFormat="1" hidden="1">
      <c r="A172" s="272"/>
      <c r="E172" s="349"/>
      <c r="J172" s="188"/>
      <c r="BJ172" s="169"/>
    </row>
    <row r="173" spans="1:187" s="164" customFormat="1" ht="20.25" hidden="1" customHeight="1">
      <c r="A173" s="272" t="s">
        <v>199</v>
      </c>
      <c r="B173" s="361" t="s">
        <v>179</v>
      </c>
      <c r="E173" s="349"/>
      <c r="J173" s="188"/>
      <c r="BJ173" s="169"/>
    </row>
    <row r="174" spans="1:187" s="164" customFormat="1" hidden="1">
      <c r="A174" s="272"/>
      <c r="B174" s="237" t="s">
        <v>180</v>
      </c>
      <c r="E174" s="349"/>
      <c r="J174" s="188"/>
      <c r="BJ174" s="169"/>
    </row>
    <row r="175" spans="1:187" s="164" customFormat="1" hidden="1">
      <c r="A175" s="272"/>
      <c r="E175" s="349"/>
      <c r="J175" s="188"/>
      <c r="BJ175" s="169"/>
    </row>
    <row r="176" spans="1:187" s="377" customFormat="1" ht="17.399999999999999" hidden="1" thickBot="1">
      <c r="A176" s="272"/>
      <c r="B176" s="362" t="s">
        <v>106</v>
      </c>
      <c r="C176" s="374" t="s">
        <v>164</v>
      </c>
      <c r="D176" s="375" t="s">
        <v>181</v>
      </c>
      <c r="E176" s="406" t="s">
        <v>182</v>
      </c>
      <c r="F176" s="376" t="s">
        <v>194</v>
      </c>
      <c r="G176" s="164"/>
      <c r="H176" s="164"/>
      <c r="I176" s="164"/>
      <c r="J176" s="188"/>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9"/>
      <c r="BL176" s="164"/>
      <c r="BM176" s="164"/>
      <c r="BN176" s="164"/>
      <c r="BO176" s="164"/>
      <c r="BP176" s="164"/>
      <c r="BQ176" s="164"/>
      <c r="BR176" s="164"/>
      <c r="BS176" s="164"/>
      <c r="BT176" s="164"/>
      <c r="BU176" s="164"/>
      <c r="BV176" s="164"/>
      <c r="BW176" s="164"/>
      <c r="BX176" s="164"/>
      <c r="BY176" s="164"/>
      <c r="BZ176" s="164"/>
      <c r="CA176" s="164"/>
      <c r="CB176" s="164"/>
      <c r="CC176" s="164"/>
      <c r="CD176" s="164"/>
      <c r="CE176" s="164"/>
      <c r="CF176" s="164"/>
      <c r="CG176" s="164"/>
      <c r="CH176" s="164"/>
      <c r="CI176" s="164"/>
      <c r="CJ176" s="164"/>
      <c r="CK176" s="164"/>
      <c r="CL176" s="164"/>
      <c r="CM176" s="164"/>
      <c r="CN176" s="164"/>
      <c r="CO176" s="164"/>
      <c r="CP176" s="164"/>
      <c r="CQ176" s="164"/>
      <c r="CR176" s="164"/>
      <c r="CS176" s="164"/>
      <c r="CT176" s="164"/>
      <c r="CU176" s="164"/>
      <c r="CV176" s="164"/>
      <c r="CW176" s="164"/>
      <c r="CX176" s="164"/>
      <c r="CY176" s="164"/>
      <c r="CZ176" s="164"/>
      <c r="DA176" s="164"/>
      <c r="DB176" s="164"/>
      <c r="DC176" s="164"/>
      <c r="DD176" s="164"/>
      <c r="DE176" s="164"/>
      <c r="DF176" s="164"/>
      <c r="DG176" s="164"/>
      <c r="DH176" s="164"/>
      <c r="DI176" s="164"/>
      <c r="DJ176" s="164"/>
      <c r="DK176" s="164"/>
      <c r="DL176" s="164"/>
      <c r="DM176" s="164"/>
      <c r="DN176" s="164"/>
      <c r="DO176" s="164"/>
      <c r="DP176" s="164"/>
      <c r="DQ176" s="164"/>
      <c r="DR176" s="164"/>
      <c r="DS176" s="164"/>
      <c r="DT176" s="164"/>
      <c r="DU176" s="164"/>
      <c r="DV176" s="164"/>
      <c r="DW176" s="164"/>
      <c r="DX176" s="164"/>
      <c r="DY176" s="164"/>
      <c r="DZ176" s="164"/>
      <c r="EA176" s="164"/>
      <c r="EB176" s="164"/>
      <c r="EC176" s="164"/>
      <c r="ED176" s="164"/>
      <c r="EE176" s="164"/>
      <c r="EF176" s="164"/>
      <c r="EG176" s="164"/>
      <c r="EH176" s="164"/>
      <c r="EI176" s="164"/>
      <c r="EJ176" s="164"/>
      <c r="EK176" s="164"/>
      <c r="EL176" s="164"/>
      <c r="EM176" s="164"/>
      <c r="EN176" s="164"/>
      <c r="EO176" s="164"/>
      <c r="EP176" s="164"/>
      <c r="EQ176" s="164"/>
      <c r="ER176" s="164"/>
      <c r="ES176" s="164"/>
      <c r="ET176" s="164"/>
      <c r="EU176" s="164"/>
      <c r="EV176" s="164"/>
      <c r="EW176" s="164"/>
      <c r="EX176" s="164"/>
      <c r="EY176" s="164"/>
      <c r="EZ176" s="164"/>
      <c r="FA176" s="164"/>
      <c r="FB176" s="164"/>
      <c r="FC176" s="164"/>
      <c r="FD176" s="164"/>
      <c r="FE176" s="164"/>
      <c r="FF176" s="164"/>
      <c r="FG176" s="164"/>
      <c r="FH176" s="164"/>
      <c r="FI176" s="164"/>
      <c r="FJ176" s="164"/>
      <c r="FK176" s="164"/>
      <c r="FL176" s="164"/>
      <c r="FM176" s="164"/>
      <c r="FN176" s="164"/>
      <c r="FO176" s="164"/>
      <c r="FP176" s="164"/>
      <c r="FQ176" s="164"/>
      <c r="FR176" s="164"/>
      <c r="FS176" s="164"/>
      <c r="FT176" s="164"/>
      <c r="FU176" s="164"/>
      <c r="FV176" s="164"/>
      <c r="FW176" s="164"/>
      <c r="FX176" s="164"/>
      <c r="FY176" s="164"/>
      <c r="FZ176" s="164"/>
      <c r="GA176" s="164"/>
      <c r="GB176" s="164"/>
      <c r="GC176" s="164"/>
      <c r="GD176" s="164"/>
      <c r="GE176" s="164"/>
    </row>
    <row r="177" spans="1:63" s="164" customFormat="1" hidden="1">
      <c r="A177" s="272"/>
      <c r="B177" s="378" t="s">
        <v>159</v>
      </c>
      <c r="C177" s="379" t="s">
        <v>184</v>
      </c>
      <c r="D177" s="380"/>
      <c r="E177" s="407" t="e">
        <v>#REF!</v>
      </c>
      <c r="F177" s="381" t="e">
        <f>D177*C171</f>
        <v>#REF!</v>
      </c>
      <c r="J177" s="188"/>
      <c r="BK177" s="169"/>
    </row>
    <row r="178" spans="1:63" s="164" customFormat="1" hidden="1">
      <c r="A178" s="272"/>
      <c r="B178" s="378" t="s">
        <v>160</v>
      </c>
      <c r="C178" s="382" t="s">
        <v>185</v>
      </c>
      <c r="D178" s="383"/>
      <c r="E178" s="407" t="e">
        <v>#REF!</v>
      </c>
      <c r="F178" s="381" t="e">
        <f>D178*D171</f>
        <v>#REF!</v>
      </c>
      <c r="J178" s="188"/>
      <c r="BK178" s="169"/>
    </row>
    <row r="179" spans="1:63" s="164" customFormat="1" hidden="1">
      <c r="A179" s="272"/>
      <c r="B179" s="378" t="s">
        <v>161</v>
      </c>
      <c r="C179" s="382" t="s">
        <v>186</v>
      </c>
      <c r="D179" s="383"/>
      <c r="E179" s="407">
        <v>0.47</v>
      </c>
      <c r="F179" s="381" t="e">
        <f>D179*E171</f>
        <v>#REF!</v>
      </c>
      <c r="J179" s="188"/>
      <c r="BK179" s="169"/>
    </row>
    <row r="180" spans="1:63" s="164" customFormat="1" hidden="1">
      <c r="A180" s="272"/>
      <c r="B180" s="378" t="s">
        <v>162</v>
      </c>
      <c r="C180" s="382" t="s">
        <v>187</v>
      </c>
      <c r="D180" s="383"/>
      <c r="E180" s="407" t="e">
        <v>#REF!</v>
      </c>
      <c r="F180" s="381" t="e">
        <f>D180*F171</f>
        <v>#REF!</v>
      </c>
      <c r="J180" s="188"/>
      <c r="BK180" s="169"/>
    </row>
    <row r="181" spans="1:63" s="164" customFormat="1" ht="17.399999999999999" hidden="1" thickBot="1">
      <c r="A181" s="272"/>
      <c r="B181" s="384" t="s">
        <v>163</v>
      </c>
      <c r="C181" s="385" t="s">
        <v>187</v>
      </c>
      <c r="D181" s="386"/>
      <c r="E181" s="408" t="e">
        <v>#REF!</v>
      </c>
      <c r="F181" s="387" t="e">
        <f>D181*G171</f>
        <v>#REF!</v>
      </c>
      <c r="J181" s="188"/>
      <c r="BK181" s="169"/>
    </row>
    <row r="182" spans="1:63" s="164" customFormat="1" hidden="1">
      <c r="A182" s="272"/>
      <c r="E182" s="349"/>
      <c r="J182" s="188"/>
      <c r="BJ182" s="169"/>
    </row>
    <row r="183" spans="1:63" s="164" customFormat="1" hidden="1">
      <c r="A183" s="272" t="s">
        <v>200</v>
      </c>
      <c r="B183" s="361" t="s">
        <v>146</v>
      </c>
      <c r="E183" s="349"/>
      <c r="J183" s="188"/>
      <c r="BI183" s="169"/>
    </row>
    <row r="184" spans="1:63" s="164" customFormat="1" hidden="1">
      <c r="A184" s="272"/>
      <c r="E184" s="349"/>
      <c r="J184" s="188"/>
      <c r="BI184" s="169"/>
    </row>
    <row r="185" spans="1:63" s="164" customFormat="1" hidden="1">
      <c r="A185" s="272"/>
      <c r="B185" s="388" t="s">
        <v>106</v>
      </c>
      <c r="C185" s="376" t="s">
        <v>189</v>
      </c>
      <c r="E185" s="349"/>
      <c r="J185" s="188"/>
      <c r="BI185" s="169"/>
    </row>
    <row r="186" spans="1:63" s="164" customFormat="1" hidden="1">
      <c r="A186" s="272"/>
      <c r="B186" s="368" t="s">
        <v>169</v>
      </c>
      <c r="C186" s="370" t="e">
        <f>(#REF!*#REF!-C163*$E$177)+(#REF!*#REF!-D163*$E$178)+(#REF!*#REF!-E163*$E$179)+(#REF!*#REF!-F163*$E$180)+(#REF!*#REF!-G163*$E$181)</f>
        <v>#REF!</v>
      </c>
      <c r="E186" s="349"/>
      <c r="J186" s="188"/>
      <c r="BI186" s="169"/>
    </row>
    <row r="187" spans="1:63" s="164" customFormat="1" hidden="1">
      <c r="A187" s="272"/>
      <c r="B187" s="368" t="s">
        <v>170</v>
      </c>
      <c r="C187" s="370" t="e">
        <f>(#REF!*#REF!-C164*$E$177)+(#REF!*#REF!-D164*$E$178)+(C12*#REF!-E164*$E$179)+(#REF!*#REF!-F164*$E$180)+(#REF!*#REF!-G164*$E$181)</f>
        <v>#REF!</v>
      </c>
      <c r="E187" s="349"/>
      <c r="J187" s="188"/>
      <c r="BI187" s="169"/>
    </row>
    <row r="188" spans="1:63" s="164" customFormat="1" hidden="1">
      <c r="A188" s="272"/>
      <c r="B188" s="368" t="s">
        <v>171</v>
      </c>
      <c r="C188" s="370" t="e">
        <v>#REF!</v>
      </c>
      <c r="E188" s="349"/>
      <c r="J188" s="188"/>
      <c r="BI188" s="169"/>
    </row>
    <row r="189" spans="1:63" s="164" customFormat="1" hidden="1">
      <c r="A189" s="272"/>
      <c r="B189" s="368" t="s">
        <v>172</v>
      </c>
      <c r="C189" s="370" t="e">
        <f>(#REF!*#REF!-C166*$E$177)+(#REF!*#REF!-D166*$E$178)+(#REF!*#REF!-E166*$E$179)+(#REF!*#REF!-F166*$E$180)+(#REF!*#REF!-G166*$E$181)</f>
        <v>#REF!</v>
      </c>
      <c r="E189" s="349"/>
      <c r="J189" s="188"/>
      <c r="BI189" s="169"/>
    </row>
    <row r="190" spans="1:63" s="164" customFormat="1" hidden="1">
      <c r="A190" s="272"/>
      <c r="B190" s="368" t="s">
        <v>173</v>
      </c>
      <c r="C190" s="370" t="e">
        <f>(#REF!*#REF!-C167*$E$177)+(#REF!*#REF!-D167*$E$178)+(#REF!*#REF!-E167*$E$179)+(#REF!*#REF!-F167*$E$180)+(#REF!*#REF!-G167*$E$181)</f>
        <v>#REF!</v>
      </c>
      <c r="E190" s="349"/>
      <c r="J190" s="188"/>
      <c r="BI190" s="169"/>
    </row>
    <row r="191" spans="1:63" s="164" customFormat="1" hidden="1">
      <c r="A191" s="272"/>
      <c r="B191" s="368" t="s">
        <v>174</v>
      </c>
      <c r="C191" s="370" t="e">
        <f>(#REF!*#REF!-C168*$E$177)+(#REF!*#REF!-D168*$E$178)+(#REF!*#REF!-E168*$E$179)+(#REF!*#REF!-F168*$E$180)+(#REF!*#REF!-G168*$E$181)</f>
        <v>#REF!</v>
      </c>
      <c r="E191" s="349"/>
      <c r="J191" s="188"/>
      <c r="BI191" s="169"/>
    </row>
    <row r="192" spans="1:63" s="164" customFormat="1" hidden="1">
      <c r="A192" s="272"/>
      <c r="B192" s="368" t="s">
        <v>175</v>
      </c>
      <c r="C192" s="370" t="e">
        <f>(#REF!*#REF!-C169*$E$177)+(#REF!*#REF!-D169*$E$178)+(#REF!*#REF!-E169*$E$179)+(#REF!*#REF!-F169*$E$180)+(#REF!*#REF!-G169*$E$181)</f>
        <v>#REF!</v>
      </c>
      <c r="E192" s="349"/>
      <c r="J192" s="188"/>
      <c r="BI192" s="169"/>
    </row>
    <row r="193" spans="1:62" s="164" customFormat="1" hidden="1">
      <c r="A193" s="272"/>
      <c r="B193" s="368" t="s">
        <v>176</v>
      </c>
      <c r="C193" s="370" t="e">
        <f>(#REF!*#REF!-C170*$E$177)+(#REF!*#REF!-D170*$E$178)+(#REF!*#REF!-E170*$E$179)+(#REF!*#REF!-F170*$E$180)+(#REF!*#REF!-G170*$E$181)</f>
        <v>#REF!</v>
      </c>
      <c r="E193" s="349"/>
      <c r="J193" s="188"/>
      <c r="BI193" s="169"/>
    </row>
    <row r="194" spans="1:62" s="164" customFormat="1" ht="17.399999999999999" hidden="1" thickBot="1">
      <c r="A194" s="272"/>
      <c r="B194" s="371" t="s">
        <v>177</v>
      </c>
      <c r="C194" s="373" t="e">
        <f>SUM(C186:C193)</f>
        <v>#REF!</v>
      </c>
      <c r="E194" s="349"/>
      <c r="J194" s="188"/>
      <c r="BI194" s="169"/>
    </row>
    <row r="195" spans="1:62" s="164" customFormat="1" hidden="1">
      <c r="A195" s="272"/>
      <c r="E195" s="349"/>
      <c r="J195" s="188"/>
      <c r="BJ195" s="169"/>
    </row>
    <row r="196" spans="1:62" s="164" customFormat="1" hidden="1">
      <c r="A196" s="272"/>
      <c r="E196" s="349"/>
      <c r="J196" s="188"/>
      <c r="BJ196" s="169"/>
    </row>
    <row r="197" spans="1:62" s="164" customFormat="1" hidden="1">
      <c r="A197" s="272"/>
      <c r="E197" s="349"/>
      <c r="J197" s="188"/>
      <c r="BJ197" s="169"/>
    </row>
    <row r="198" spans="1:62" s="164" customFormat="1" hidden="1">
      <c r="A198" s="272"/>
      <c r="E198" s="349"/>
      <c r="J198" s="188"/>
      <c r="BJ198" s="169"/>
    </row>
    <row r="199" spans="1:62" s="164" customFormat="1" hidden="1">
      <c r="A199" s="272"/>
      <c r="E199" s="349"/>
      <c r="J199" s="188"/>
      <c r="BJ199" s="169"/>
    </row>
    <row r="200" spans="1:62" s="164" customFormat="1" hidden="1">
      <c r="A200" s="272"/>
      <c r="E200" s="349"/>
      <c r="J200" s="188"/>
      <c r="BJ200" s="169"/>
    </row>
    <row r="201" spans="1:62" s="164" customFormat="1">
      <c r="A201" s="272"/>
      <c r="E201" s="349"/>
      <c r="J201" s="188"/>
      <c r="BJ201" s="169"/>
    </row>
    <row r="202" spans="1:62" s="164" customFormat="1">
      <c r="A202" s="272"/>
      <c r="E202" s="349"/>
      <c r="J202" s="188"/>
      <c r="BJ202" s="169"/>
    </row>
    <row r="203" spans="1:62" s="164" customFormat="1">
      <c r="A203" s="272"/>
      <c r="E203" s="349"/>
      <c r="J203" s="188"/>
      <c r="BJ203" s="169"/>
    </row>
    <row r="204" spans="1:62" s="164" customFormat="1">
      <c r="A204" s="272"/>
      <c r="E204" s="349"/>
      <c r="J204" s="188"/>
      <c r="BJ204" s="169"/>
    </row>
    <row r="205" spans="1:62" s="164" customFormat="1">
      <c r="A205" s="272"/>
      <c r="E205" s="349"/>
      <c r="J205" s="188"/>
      <c r="BJ205" s="169"/>
    </row>
    <row r="206" spans="1:62" s="164" customFormat="1">
      <c r="A206" s="272"/>
      <c r="E206" s="349"/>
      <c r="J206" s="188"/>
      <c r="BJ206" s="169"/>
    </row>
    <row r="207" spans="1:62" s="164" customFormat="1">
      <c r="A207" s="272"/>
      <c r="E207" s="349"/>
      <c r="J207" s="188"/>
      <c r="BJ207" s="169"/>
    </row>
    <row r="208" spans="1:62" s="164" customFormat="1">
      <c r="A208" s="272"/>
      <c r="E208" s="349"/>
      <c r="J208" s="188"/>
      <c r="BJ208" s="169"/>
    </row>
    <row r="209" spans="1:62" s="164" customFormat="1">
      <c r="A209" s="272"/>
      <c r="E209" s="349"/>
      <c r="J209" s="188"/>
      <c r="BJ209" s="169"/>
    </row>
    <row r="210" spans="1:62" s="164" customFormat="1">
      <c r="A210" s="272"/>
      <c r="E210" s="349"/>
      <c r="J210" s="188"/>
      <c r="BJ210" s="169"/>
    </row>
    <row r="211" spans="1:62" s="164" customFormat="1">
      <c r="A211" s="272"/>
      <c r="E211" s="349"/>
      <c r="J211" s="188"/>
      <c r="BJ211" s="169"/>
    </row>
    <row r="212" spans="1:62" s="164" customFormat="1">
      <c r="A212" s="272"/>
      <c r="E212" s="349"/>
      <c r="J212" s="188"/>
      <c r="BJ212" s="169"/>
    </row>
    <row r="213" spans="1:62" s="164" customFormat="1">
      <c r="A213" s="272"/>
      <c r="E213" s="349"/>
      <c r="J213" s="188"/>
      <c r="BJ213" s="169"/>
    </row>
    <row r="214" spans="1:62" s="164" customFormat="1">
      <c r="A214" s="272"/>
      <c r="E214" s="349"/>
      <c r="J214" s="188"/>
      <c r="BJ214" s="169"/>
    </row>
    <row r="215" spans="1:62" s="164" customFormat="1">
      <c r="A215" s="272"/>
      <c r="E215" s="349"/>
      <c r="J215" s="188"/>
      <c r="BJ215" s="169"/>
    </row>
    <row r="216" spans="1:62" s="164" customFormat="1" ht="17.399999999999999" thickBot="1">
      <c r="A216" s="390"/>
      <c r="B216" s="200"/>
      <c r="C216" s="200"/>
      <c r="D216" s="200"/>
      <c r="E216" s="409"/>
      <c r="F216" s="200"/>
      <c r="G216" s="200"/>
      <c r="H216" s="200"/>
      <c r="I216" s="200"/>
      <c r="J216" s="330"/>
      <c r="BJ216" s="169"/>
    </row>
    <row r="217" spans="1:62" s="164" customFormat="1">
      <c r="A217" s="391"/>
      <c r="E217" s="349"/>
      <c r="BJ217" s="169"/>
    </row>
    <row r="218" spans="1:62" s="164" customFormat="1">
      <c r="A218" s="391"/>
      <c r="E218" s="349"/>
      <c r="BJ218" s="169"/>
    </row>
    <row r="219" spans="1:62" s="164" customFormat="1">
      <c r="A219" s="391"/>
      <c r="E219" s="349"/>
      <c r="BJ219" s="169"/>
    </row>
    <row r="220" spans="1:62" s="164" customFormat="1">
      <c r="A220" s="391"/>
      <c r="E220" s="349"/>
      <c r="BJ220" s="169"/>
    </row>
    <row r="221" spans="1:62" s="164" customFormat="1">
      <c r="A221" s="391"/>
      <c r="E221" s="349"/>
      <c r="BJ221" s="169"/>
    </row>
    <row r="222" spans="1:62" s="164" customFormat="1">
      <c r="A222" s="391"/>
      <c r="E222" s="349"/>
      <c r="BJ222" s="169"/>
    </row>
    <row r="223" spans="1:62" s="164" customFormat="1">
      <c r="A223" s="391"/>
      <c r="E223" s="349"/>
      <c r="BJ223" s="169"/>
    </row>
    <row r="224" spans="1:62" s="164" customFormat="1">
      <c r="A224" s="391"/>
      <c r="E224" s="349"/>
      <c r="BJ224" s="169"/>
    </row>
    <row r="225" spans="1:62" s="164" customFormat="1">
      <c r="A225" s="391"/>
      <c r="E225" s="349"/>
      <c r="BJ225" s="169"/>
    </row>
    <row r="226" spans="1:62" s="164" customFormat="1">
      <c r="A226" s="391"/>
      <c r="E226" s="349"/>
      <c r="BJ226" s="169"/>
    </row>
    <row r="227" spans="1:62" s="164" customFormat="1">
      <c r="A227" s="391"/>
      <c r="E227" s="349"/>
      <c r="BJ227" s="169"/>
    </row>
    <row r="228" spans="1:62" s="164" customFormat="1">
      <c r="A228" s="391"/>
      <c r="E228" s="349"/>
      <c r="BJ228" s="169"/>
    </row>
    <row r="229" spans="1:62" s="164" customFormat="1">
      <c r="A229" s="391"/>
      <c r="E229" s="349"/>
      <c r="BJ229" s="169"/>
    </row>
    <row r="230" spans="1:62" s="164" customFormat="1">
      <c r="A230" s="391"/>
      <c r="E230" s="349"/>
      <c r="BJ230" s="169"/>
    </row>
    <row r="231" spans="1:62" s="164" customFormat="1">
      <c r="A231" s="391"/>
      <c r="E231" s="349"/>
      <c r="BJ231" s="169"/>
    </row>
    <row r="232" spans="1:62" s="164" customFormat="1">
      <c r="A232" s="391"/>
      <c r="E232" s="349"/>
      <c r="BJ232" s="169"/>
    </row>
    <row r="233" spans="1:62" s="164" customFormat="1">
      <c r="A233" s="391"/>
      <c r="E233" s="349"/>
      <c r="BJ233" s="169"/>
    </row>
    <row r="234" spans="1:62" s="164" customFormat="1">
      <c r="A234" s="391"/>
      <c r="E234" s="349"/>
      <c r="BJ234" s="169"/>
    </row>
    <row r="235" spans="1:62" s="164" customFormat="1">
      <c r="A235" s="391"/>
      <c r="E235" s="349"/>
      <c r="BJ235" s="169"/>
    </row>
    <row r="236" spans="1:62" s="164" customFormat="1">
      <c r="A236" s="391"/>
      <c r="E236" s="349"/>
      <c r="BJ236" s="169"/>
    </row>
    <row r="237" spans="1:62" s="164" customFormat="1">
      <c r="A237" s="391"/>
      <c r="E237" s="349"/>
      <c r="BJ237" s="169"/>
    </row>
    <row r="238" spans="1:62" s="164" customFormat="1">
      <c r="A238" s="391"/>
      <c r="E238" s="349"/>
      <c r="BJ238" s="169"/>
    </row>
    <row r="239" spans="1:62" s="164" customFormat="1">
      <c r="A239" s="391"/>
      <c r="E239" s="349"/>
      <c r="BJ239" s="169"/>
    </row>
    <row r="240" spans="1:62" s="164" customFormat="1">
      <c r="A240" s="391"/>
      <c r="E240" s="349"/>
      <c r="BJ240" s="169"/>
    </row>
    <row r="241" spans="1:62" s="164" customFormat="1">
      <c r="A241" s="391"/>
      <c r="E241" s="349"/>
      <c r="BJ241" s="169"/>
    </row>
    <row r="242" spans="1:62" s="164" customFormat="1">
      <c r="A242" s="391"/>
      <c r="E242" s="349"/>
      <c r="BJ242" s="169"/>
    </row>
    <row r="243" spans="1:62" s="164" customFormat="1">
      <c r="A243" s="391"/>
      <c r="E243" s="349"/>
      <c r="BJ243" s="169"/>
    </row>
    <row r="244" spans="1:62" s="164" customFormat="1">
      <c r="A244" s="391"/>
      <c r="E244" s="349"/>
      <c r="BJ244" s="169"/>
    </row>
    <row r="245" spans="1:62" s="164" customFormat="1">
      <c r="A245" s="391"/>
      <c r="E245" s="349"/>
      <c r="BJ245" s="169"/>
    </row>
    <row r="246" spans="1:62" s="164" customFormat="1">
      <c r="A246" s="391"/>
      <c r="E246" s="349"/>
      <c r="BJ246" s="169"/>
    </row>
    <row r="247" spans="1:62" s="164" customFormat="1">
      <c r="A247" s="391"/>
      <c r="E247" s="349"/>
      <c r="BJ247" s="169"/>
    </row>
    <row r="248" spans="1:62" s="164" customFormat="1">
      <c r="A248" s="391"/>
      <c r="E248" s="349"/>
      <c r="BJ248" s="169"/>
    </row>
    <row r="249" spans="1:62" s="164" customFormat="1">
      <c r="A249" s="391"/>
      <c r="E249" s="349"/>
      <c r="BJ249" s="169"/>
    </row>
    <row r="250" spans="1:62" s="164" customFormat="1">
      <c r="A250" s="391"/>
      <c r="E250" s="349"/>
      <c r="BJ250" s="169"/>
    </row>
    <row r="251" spans="1:62" s="164" customFormat="1">
      <c r="A251" s="391"/>
      <c r="E251" s="349"/>
      <c r="BJ251" s="169"/>
    </row>
    <row r="252" spans="1:62" s="164" customFormat="1">
      <c r="A252" s="391"/>
      <c r="E252" s="349"/>
      <c r="BJ252" s="169"/>
    </row>
    <row r="253" spans="1:62" s="164" customFormat="1">
      <c r="A253" s="391"/>
      <c r="E253" s="349"/>
      <c r="BJ253" s="169"/>
    </row>
    <row r="254" spans="1:62" s="164" customFormat="1">
      <c r="A254" s="391"/>
      <c r="E254" s="349"/>
      <c r="BJ254" s="169"/>
    </row>
    <row r="255" spans="1:62" s="164" customFormat="1">
      <c r="A255" s="391"/>
      <c r="E255" s="349"/>
      <c r="BJ255" s="169"/>
    </row>
    <row r="256" spans="1:62" s="164" customFormat="1">
      <c r="A256" s="391"/>
      <c r="E256" s="349"/>
      <c r="BJ256" s="169"/>
    </row>
    <row r="257" spans="1:62" s="164" customFormat="1">
      <c r="A257" s="391"/>
      <c r="E257" s="349"/>
      <c r="BJ257" s="169"/>
    </row>
    <row r="258" spans="1:62" s="164" customFormat="1">
      <c r="A258" s="391"/>
      <c r="E258" s="349"/>
      <c r="BJ258" s="169"/>
    </row>
    <row r="259" spans="1:62" s="164" customFormat="1">
      <c r="A259" s="391"/>
      <c r="E259" s="349"/>
      <c r="BJ259" s="169"/>
    </row>
    <row r="260" spans="1:62" s="164" customFormat="1">
      <c r="A260" s="391"/>
      <c r="E260" s="349"/>
      <c r="BJ260" s="169"/>
    </row>
    <row r="261" spans="1:62" s="164" customFormat="1">
      <c r="A261" s="391"/>
      <c r="E261" s="349"/>
      <c r="BJ261" s="169"/>
    </row>
    <row r="262" spans="1:62" s="164" customFormat="1">
      <c r="A262" s="391"/>
      <c r="E262" s="349"/>
      <c r="BJ262" s="169"/>
    </row>
    <row r="263" spans="1:62" s="164" customFormat="1">
      <c r="A263" s="391"/>
      <c r="E263" s="349"/>
      <c r="BJ263" s="169"/>
    </row>
    <row r="264" spans="1:62" s="164" customFormat="1">
      <c r="A264" s="391"/>
      <c r="E264" s="349"/>
      <c r="BJ264" s="169"/>
    </row>
    <row r="265" spans="1:62" s="164" customFormat="1">
      <c r="A265" s="391"/>
      <c r="E265" s="349"/>
      <c r="BJ265" s="169"/>
    </row>
    <row r="266" spans="1:62" s="164" customFormat="1">
      <c r="A266" s="391"/>
      <c r="E266" s="349"/>
      <c r="BJ266" s="169"/>
    </row>
    <row r="267" spans="1:62" s="164" customFormat="1">
      <c r="A267" s="391"/>
      <c r="E267" s="349"/>
      <c r="BJ267" s="169"/>
    </row>
    <row r="268" spans="1:62" s="164" customFormat="1">
      <c r="A268" s="391"/>
      <c r="E268" s="349"/>
      <c r="BJ268" s="169"/>
    </row>
    <row r="269" spans="1:62" s="164" customFormat="1">
      <c r="A269" s="391"/>
      <c r="E269" s="349"/>
      <c r="BJ269" s="169"/>
    </row>
    <row r="270" spans="1:62" s="164" customFormat="1">
      <c r="A270" s="391"/>
      <c r="E270" s="349"/>
      <c r="BJ270" s="169"/>
    </row>
    <row r="271" spans="1:62" s="164" customFormat="1">
      <c r="A271" s="391"/>
      <c r="E271" s="349"/>
      <c r="BJ271" s="169"/>
    </row>
    <row r="272" spans="1:62" s="164" customFormat="1">
      <c r="A272" s="391"/>
      <c r="E272" s="349"/>
      <c r="BJ272" s="169"/>
    </row>
    <row r="273" spans="1:62" s="164" customFormat="1">
      <c r="A273" s="391"/>
      <c r="E273" s="349"/>
      <c r="BJ273" s="169"/>
    </row>
    <row r="274" spans="1:62" s="164" customFormat="1">
      <c r="A274" s="391"/>
      <c r="E274" s="349"/>
      <c r="BJ274" s="169"/>
    </row>
    <row r="275" spans="1:62" s="164" customFormat="1">
      <c r="A275" s="391"/>
      <c r="E275" s="349"/>
      <c r="BJ275" s="169"/>
    </row>
    <row r="276" spans="1:62" s="164" customFormat="1">
      <c r="A276" s="391"/>
      <c r="E276" s="349"/>
      <c r="BJ276" s="169"/>
    </row>
    <row r="277" spans="1:62" s="164" customFormat="1">
      <c r="A277" s="391"/>
      <c r="E277" s="349"/>
      <c r="BJ277" s="169"/>
    </row>
    <row r="278" spans="1:62" s="164" customFormat="1">
      <c r="A278" s="391"/>
      <c r="E278" s="349"/>
      <c r="BJ278" s="169"/>
    </row>
    <row r="279" spans="1:62" s="164" customFormat="1">
      <c r="A279" s="391"/>
      <c r="E279" s="349"/>
      <c r="BJ279" s="169"/>
    </row>
    <row r="280" spans="1:62" s="164" customFormat="1">
      <c r="A280" s="391"/>
      <c r="E280" s="349"/>
      <c r="BJ280" s="169"/>
    </row>
    <row r="281" spans="1:62" s="164" customFormat="1">
      <c r="A281" s="391"/>
      <c r="E281" s="349"/>
      <c r="BJ281" s="169"/>
    </row>
    <row r="282" spans="1:62" s="164" customFormat="1">
      <c r="A282" s="391"/>
      <c r="E282" s="349"/>
      <c r="BJ282" s="169"/>
    </row>
    <row r="283" spans="1:62" s="164" customFormat="1">
      <c r="A283" s="391"/>
      <c r="E283" s="349"/>
      <c r="BJ283" s="169"/>
    </row>
    <row r="284" spans="1:62" s="164" customFormat="1">
      <c r="A284" s="391"/>
      <c r="E284" s="349"/>
      <c r="BJ284" s="169"/>
    </row>
    <row r="285" spans="1:62" s="164" customFormat="1">
      <c r="A285" s="391"/>
      <c r="E285" s="349"/>
      <c r="BJ285" s="169"/>
    </row>
    <row r="286" spans="1:62" s="164" customFormat="1">
      <c r="A286" s="391"/>
      <c r="E286" s="349"/>
      <c r="BJ286" s="169"/>
    </row>
    <row r="287" spans="1:62" s="164" customFormat="1">
      <c r="A287" s="391"/>
      <c r="E287" s="349"/>
      <c r="BJ287" s="169"/>
    </row>
    <row r="288" spans="1:62" s="164" customFormat="1">
      <c r="A288" s="391"/>
      <c r="E288" s="349"/>
      <c r="BJ288" s="169"/>
    </row>
    <row r="289" spans="1:62" s="164" customFormat="1">
      <c r="A289" s="391"/>
      <c r="E289" s="349"/>
      <c r="BJ289" s="169"/>
    </row>
    <row r="290" spans="1:62" s="164" customFormat="1">
      <c r="A290" s="391"/>
      <c r="E290" s="349"/>
      <c r="BJ290" s="169"/>
    </row>
    <row r="291" spans="1:62" s="164" customFormat="1">
      <c r="A291" s="391"/>
      <c r="E291" s="349"/>
      <c r="BJ291" s="169"/>
    </row>
    <row r="292" spans="1:62" s="164" customFormat="1">
      <c r="A292" s="391"/>
      <c r="E292" s="349"/>
      <c r="BJ292" s="169"/>
    </row>
    <row r="293" spans="1:62" s="164" customFormat="1">
      <c r="A293" s="391"/>
      <c r="E293" s="349"/>
      <c r="BJ293" s="169"/>
    </row>
    <row r="294" spans="1:62" s="164" customFormat="1">
      <c r="A294" s="391"/>
      <c r="E294" s="349"/>
      <c r="BJ294" s="169"/>
    </row>
    <row r="295" spans="1:62" s="164" customFormat="1">
      <c r="A295" s="391"/>
      <c r="E295" s="349"/>
      <c r="BJ295" s="169"/>
    </row>
    <row r="296" spans="1:62" s="164" customFormat="1">
      <c r="A296" s="391"/>
      <c r="E296" s="349"/>
      <c r="BJ296" s="169"/>
    </row>
    <row r="297" spans="1:62" s="164" customFormat="1">
      <c r="A297" s="391"/>
      <c r="E297" s="349"/>
      <c r="BJ297" s="169"/>
    </row>
    <row r="298" spans="1:62" s="164" customFormat="1">
      <c r="A298" s="391"/>
      <c r="E298" s="349"/>
      <c r="BJ298" s="169"/>
    </row>
    <row r="299" spans="1:62" s="164" customFormat="1">
      <c r="A299" s="391"/>
      <c r="E299" s="349"/>
      <c r="BJ299" s="169"/>
    </row>
    <row r="300" spans="1:62" s="164" customFormat="1">
      <c r="A300" s="391"/>
      <c r="E300" s="349"/>
      <c r="BJ300" s="169"/>
    </row>
    <row r="301" spans="1:62" s="164" customFormat="1">
      <c r="A301" s="391"/>
      <c r="E301" s="349"/>
      <c r="BJ301" s="169"/>
    </row>
    <row r="302" spans="1:62" s="164" customFormat="1">
      <c r="A302" s="391"/>
      <c r="E302" s="349"/>
      <c r="BJ302" s="169"/>
    </row>
    <row r="303" spans="1:62" s="164" customFormat="1">
      <c r="A303" s="391"/>
      <c r="E303" s="349"/>
      <c r="BJ303" s="169"/>
    </row>
    <row r="304" spans="1:62" s="164" customFormat="1">
      <c r="A304" s="391"/>
      <c r="E304" s="349"/>
      <c r="BJ304" s="169"/>
    </row>
    <row r="305" spans="1:62" s="164" customFormat="1">
      <c r="A305" s="391"/>
      <c r="E305" s="349"/>
      <c r="BJ305" s="169"/>
    </row>
    <row r="306" spans="1:62" s="164" customFormat="1">
      <c r="A306" s="391"/>
      <c r="E306" s="349"/>
      <c r="BJ306" s="169"/>
    </row>
    <row r="307" spans="1:62" s="164" customFormat="1">
      <c r="A307" s="391"/>
      <c r="E307" s="349"/>
      <c r="BJ307" s="169"/>
    </row>
    <row r="308" spans="1:62" s="164" customFormat="1">
      <c r="A308" s="391"/>
      <c r="E308" s="349"/>
      <c r="BJ308" s="169"/>
    </row>
    <row r="309" spans="1:62" s="164" customFormat="1">
      <c r="A309" s="391"/>
      <c r="E309" s="349"/>
      <c r="BJ309" s="169"/>
    </row>
    <row r="310" spans="1:62" s="164" customFormat="1">
      <c r="A310" s="391"/>
      <c r="E310" s="349"/>
      <c r="BJ310" s="169"/>
    </row>
    <row r="311" spans="1:62" s="164" customFormat="1">
      <c r="A311" s="391"/>
      <c r="E311" s="349"/>
      <c r="BJ311" s="169"/>
    </row>
    <row r="312" spans="1:62" s="164" customFormat="1">
      <c r="A312" s="391"/>
      <c r="E312" s="349"/>
      <c r="BJ312" s="169"/>
    </row>
    <row r="313" spans="1:62" s="164" customFormat="1">
      <c r="A313" s="391"/>
      <c r="E313" s="349"/>
      <c r="BJ313" s="169"/>
    </row>
    <row r="314" spans="1:62" s="164" customFormat="1">
      <c r="A314" s="391"/>
      <c r="E314" s="349"/>
      <c r="BJ314" s="169"/>
    </row>
    <row r="315" spans="1:62" s="164" customFormat="1">
      <c r="A315" s="391"/>
      <c r="E315" s="349"/>
      <c r="BJ315" s="169"/>
    </row>
    <row r="316" spans="1:62" s="164" customFormat="1">
      <c r="A316" s="391"/>
      <c r="E316" s="349"/>
      <c r="BJ316" s="169"/>
    </row>
    <row r="317" spans="1:62" s="164" customFormat="1">
      <c r="A317" s="391"/>
      <c r="E317" s="349"/>
      <c r="BJ317" s="169"/>
    </row>
    <row r="318" spans="1:62" s="164" customFormat="1">
      <c r="A318" s="391"/>
      <c r="E318" s="349"/>
      <c r="BJ318" s="169"/>
    </row>
    <row r="319" spans="1:62" s="164" customFormat="1">
      <c r="A319" s="391"/>
      <c r="E319" s="349"/>
      <c r="BJ319" s="169"/>
    </row>
    <row r="320" spans="1:62" s="164" customFormat="1">
      <c r="A320" s="391"/>
      <c r="E320" s="349"/>
      <c r="BJ320" s="169"/>
    </row>
    <row r="321" spans="1:62" s="164" customFormat="1">
      <c r="A321" s="391"/>
      <c r="E321" s="349"/>
      <c r="BJ321" s="169"/>
    </row>
    <row r="322" spans="1:62" s="164" customFormat="1">
      <c r="A322" s="391"/>
      <c r="E322" s="349"/>
      <c r="BJ322" s="169"/>
    </row>
    <row r="323" spans="1:62" s="164" customFormat="1">
      <c r="A323" s="391"/>
      <c r="E323" s="349"/>
      <c r="BJ323" s="169"/>
    </row>
    <row r="324" spans="1:62" s="164" customFormat="1">
      <c r="A324" s="391"/>
      <c r="E324" s="349"/>
      <c r="BJ324" s="169"/>
    </row>
    <row r="325" spans="1:62" s="164" customFormat="1">
      <c r="A325" s="391"/>
      <c r="E325" s="349"/>
      <c r="BJ325" s="169"/>
    </row>
    <row r="326" spans="1:62" s="164" customFormat="1">
      <c r="A326" s="391"/>
      <c r="E326" s="349"/>
      <c r="BJ326" s="169"/>
    </row>
    <row r="327" spans="1:62" s="164" customFormat="1">
      <c r="A327" s="391"/>
      <c r="E327" s="349"/>
      <c r="BJ327" s="169"/>
    </row>
    <row r="328" spans="1:62" s="164" customFormat="1">
      <c r="A328" s="391"/>
      <c r="E328" s="349"/>
      <c r="BJ328" s="169"/>
    </row>
    <row r="329" spans="1:62" s="164" customFormat="1">
      <c r="A329" s="391"/>
      <c r="E329" s="349"/>
      <c r="BJ329" s="169"/>
    </row>
    <row r="330" spans="1:62" s="164" customFormat="1">
      <c r="A330" s="391"/>
      <c r="E330" s="349"/>
      <c r="BJ330" s="169"/>
    </row>
    <row r="331" spans="1:62" s="164" customFormat="1">
      <c r="A331" s="391"/>
      <c r="E331" s="349"/>
      <c r="BJ331" s="169"/>
    </row>
    <row r="332" spans="1:62" s="164" customFormat="1">
      <c r="A332" s="391"/>
      <c r="E332" s="349"/>
      <c r="BJ332" s="169"/>
    </row>
    <row r="333" spans="1:62" s="164" customFormat="1">
      <c r="A333" s="391"/>
      <c r="E333" s="349"/>
      <c r="BJ333" s="169"/>
    </row>
    <row r="334" spans="1:62" s="164" customFormat="1">
      <c r="A334" s="391"/>
      <c r="E334" s="349"/>
      <c r="BJ334" s="169"/>
    </row>
    <row r="335" spans="1:62" s="164" customFormat="1">
      <c r="A335" s="391"/>
      <c r="E335" s="349"/>
      <c r="BJ335" s="169"/>
    </row>
    <row r="336" spans="1:62" s="164" customFormat="1">
      <c r="A336" s="391"/>
      <c r="E336" s="349"/>
      <c r="BJ336" s="169"/>
    </row>
    <row r="337" spans="1:62" s="164" customFormat="1">
      <c r="A337" s="391"/>
      <c r="E337" s="349"/>
      <c r="BJ337" s="169"/>
    </row>
    <row r="338" spans="1:62" s="164" customFormat="1">
      <c r="A338" s="391"/>
      <c r="E338" s="349"/>
      <c r="BJ338" s="169"/>
    </row>
    <row r="339" spans="1:62" s="164" customFormat="1">
      <c r="A339" s="391"/>
      <c r="E339" s="349"/>
      <c r="BJ339" s="169"/>
    </row>
    <row r="340" spans="1:62" s="164" customFormat="1">
      <c r="A340" s="391"/>
      <c r="E340" s="349"/>
      <c r="BJ340" s="169"/>
    </row>
    <row r="341" spans="1:62" s="164" customFormat="1">
      <c r="A341" s="391"/>
      <c r="E341" s="349"/>
      <c r="BJ341" s="169"/>
    </row>
    <row r="342" spans="1:62" s="164" customFormat="1">
      <c r="A342" s="391"/>
      <c r="E342" s="349"/>
      <c r="BJ342" s="169"/>
    </row>
    <row r="343" spans="1:62" s="164" customFormat="1">
      <c r="A343" s="391"/>
      <c r="E343" s="349"/>
      <c r="BJ343" s="169"/>
    </row>
    <row r="344" spans="1:62" s="164" customFormat="1">
      <c r="A344" s="391"/>
      <c r="E344" s="349"/>
      <c r="BJ344" s="169"/>
    </row>
    <row r="345" spans="1:62" s="164" customFormat="1">
      <c r="A345" s="391"/>
      <c r="E345" s="349"/>
      <c r="BJ345" s="169"/>
    </row>
    <row r="346" spans="1:62" s="164" customFormat="1">
      <c r="A346" s="391"/>
      <c r="E346" s="349"/>
      <c r="BJ346" s="169"/>
    </row>
    <row r="347" spans="1:62" s="164" customFormat="1">
      <c r="A347" s="391"/>
      <c r="E347" s="349"/>
      <c r="BJ347" s="169"/>
    </row>
    <row r="348" spans="1:62" s="164" customFormat="1">
      <c r="A348" s="391"/>
      <c r="E348" s="349"/>
      <c r="BJ348" s="169"/>
    </row>
    <row r="349" spans="1:62" s="164" customFormat="1">
      <c r="A349" s="391"/>
      <c r="E349" s="349"/>
      <c r="BJ349" s="169"/>
    </row>
    <row r="350" spans="1:62" s="164" customFormat="1">
      <c r="A350" s="391"/>
      <c r="E350" s="349"/>
      <c r="BJ350" s="169"/>
    </row>
    <row r="351" spans="1:62" s="164" customFormat="1">
      <c r="A351" s="391"/>
      <c r="E351" s="349"/>
      <c r="BJ351" s="169"/>
    </row>
    <row r="352" spans="1:62" s="164" customFormat="1">
      <c r="A352" s="391"/>
      <c r="E352" s="349"/>
      <c r="BJ352" s="169"/>
    </row>
    <row r="353" spans="1:62" s="164" customFormat="1">
      <c r="A353" s="391"/>
      <c r="E353" s="349"/>
      <c r="BJ353" s="169"/>
    </row>
    <row r="354" spans="1:62" s="164" customFormat="1">
      <c r="A354" s="391"/>
      <c r="E354" s="349"/>
      <c r="BJ354" s="169"/>
    </row>
    <row r="355" spans="1:62" s="164" customFormat="1">
      <c r="A355" s="391"/>
      <c r="E355" s="349"/>
      <c r="BJ355" s="169"/>
    </row>
    <row r="356" spans="1:62" s="164" customFormat="1">
      <c r="A356" s="391"/>
      <c r="E356" s="349"/>
      <c r="BJ356" s="169"/>
    </row>
    <row r="357" spans="1:62" s="164" customFormat="1">
      <c r="A357" s="391"/>
      <c r="E357" s="349"/>
      <c r="BJ357" s="169"/>
    </row>
    <row r="358" spans="1:62" s="164" customFormat="1">
      <c r="A358" s="391"/>
      <c r="E358" s="349"/>
      <c r="BJ358" s="169"/>
    </row>
    <row r="359" spans="1:62" s="164" customFormat="1">
      <c r="A359" s="391"/>
      <c r="E359" s="349"/>
      <c r="BJ359" s="169"/>
    </row>
    <row r="360" spans="1:62" s="164" customFormat="1">
      <c r="A360" s="391"/>
      <c r="E360" s="349"/>
      <c r="BJ360" s="169"/>
    </row>
    <row r="361" spans="1:62" s="164" customFormat="1">
      <c r="A361" s="391"/>
      <c r="E361" s="349"/>
      <c r="BJ361" s="169"/>
    </row>
    <row r="362" spans="1:62" s="164" customFormat="1">
      <c r="A362" s="391"/>
      <c r="E362" s="349"/>
      <c r="BJ362" s="169"/>
    </row>
    <row r="363" spans="1:62" s="164" customFormat="1">
      <c r="A363" s="391"/>
      <c r="E363" s="349"/>
      <c r="BJ363" s="169"/>
    </row>
    <row r="364" spans="1:62" s="164" customFormat="1">
      <c r="A364" s="391"/>
      <c r="E364" s="349"/>
      <c r="BJ364" s="169"/>
    </row>
    <row r="365" spans="1:62" s="164" customFormat="1">
      <c r="A365" s="391"/>
      <c r="E365" s="349"/>
      <c r="BJ365" s="169"/>
    </row>
    <row r="366" spans="1:62" s="164" customFormat="1">
      <c r="A366" s="391"/>
      <c r="E366" s="349"/>
      <c r="BJ366" s="169"/>
    </row>
    <row r="367" spans="1:62" s="164" customFormat="1">
      <c r="A367" s="391"/>
      <c r="E367" s="349"/>
      <c r="BJ367" s="169"/>
    </row>
    <row r="368" spans="1:62" s="164" customFormat="1">
      <c r="A368" s="391"/>
      <c r="E368" s="349"/>
      <c r="BJ368" s="169"/>
    </row>
    <row r="369" spans="1:62" s="164" customFormat="1">
      <c r="A369" s="391"/>
      <c r="E369" s="349"/>
      <c r="BJ369" s="169"/>
    </row>
    <row r="370" spans="1:62" s="164" customFormat="1">
      <c r="A370" s="391"/>
      <c r="E370" s="349"/>
      <c r="BJ370" s="169"/>
    </row>
    <row r="371" spans="1:62" s="164" customFormat="1">
      <c r="A371" s="391"/>
      <c r="E371" s="349"/>
      <c r="BJ371" s="169"/>
    </row>
    <row r="372" spans="1:62" s="164" customFormat="1">
      <c r="A372" s="391"/>
      <c r="E372" s="349"/>
      <c r="BJ372" s="169"/>
    </row>
    <row r="373" spans="1:62" s="164" customFormat="1">
      <c r="A373" s="391"/>
      <c r="E373" s="349"/>
      <c r="BJ373" s="169"/>
    </row>
    <row r="374" spans="1:62" s="164" customFormat="1">
      <c r="A374" s="391"/>
      <c r="E374" s="349"/>
      <c r="BJ374" s="169"/>
    </row>
    <row r="375" spans="1:62" s="164" customFormat="1">
      <c r="A375" s="391"/>
      <c r="E375" s="349"/>
      <c r="BJ375" s="169"/>
    </row>
    <row r="376" spans="1:62" s="164" customFormat="1">
      <c r="A376" s="391"/>
      <c r="E376" s="349"/>
      <c r="BJ376" s="169"/>
    </row>
    <row r="377" spans="1:62" s="164" customFormat="1">
      <c r="A377" s="391"/>
      <c r="E377" s="349"/>
      <c r="BJ377" s="169"/>
    </row>
    <row r="378" spans="1:62" s="164" customFormat="1">
      <c r="A378" s="391"/>
      <c r="E378" s="349"/>
      <c r="BJ378" s="169"/>
    </row>
    <row r="379" spans="1:62" s="164" customFormat="1">
      <c r="A379" s="391"/>
      <c r="E379" s="349"/>
      <c r="BJ379" s="169"/>
    </row>
    <row r="380" spans="1:62" s="164" customFormat="1">
      <c r="A380" s="391"/>
      <c r="E380" s="349"/>
      <c r="BJ380" s="169"/>
    </row>
    <row r="381" spans="1:62" s="164" customFormat="1">
      <c r="A381" s="391"/>
      <c r="E381" s="349"/>
      <c r="BJ381" s="169"/>
    </row>
    <row r="382" spans="1:62" s="164" customFormat="1">
      <c r="A382" s="391"/>
      <c r="E382" s="349"/>
      <c r="BJ382" s="169"/>
    </row>
    <row r="383" spans="1:62" s="164" customFormat="1">
      <c r="A383" s="391"/>
      <c r="E383" s="349"/>
      <c r="BJ383" s="169"/>
    </row>
    <row r="384" spans="1:62" s="164" customFormat="1">
      <c r="A384" s="391"/>
      <c r="E384" s="349"/>
      <c r="BJ384" s="169"/>
    </row>
    <row r="385" spans="1:62" s="164" customFormat="1">
      <c r="A385" s="391"/>
      <c r="E385" s="349"/>
      <c r="BJ385" s="169"/>
    </row>
    <row r="386" spans="1:62" s="164" customFormat="1">
      <c r="A386" s="391"/>
      <c r="E386" s="349"/>
      <c r="BJ386" s="169"/>
    </row>
    <row r="387" spans="1:62" s="164" customFormat="1">
      <c r="A387" s="391"/>
      <c r="E387" s="349"/>
      <c r="BJ387" s="169"/>
    </row>
    <row r="388" spans="1:62" s="164" customFormat="1">
      <c r="A388" s="391"/>
      <c r="E388" s="349"/>
      <c r="BJ388" s="169"/>
    </row>
    <row r="389" spans="1:62" s="164" customFormat="1">
      <c r="A389" s="391"/>
      <c r="E389" s="349"/>
      <c r="BJ389" s="169"/>
    </row>
    <row r="390" spans="1:62" s="164" customFormat="1">
      <c r="A390" s="391"/>
      <c r="E390" s="349"/>
      <c r="BJ390" s="169"/>
    </row>
    <row r="391" spans="1:62" s="164" customFormat="1">
      <c r="A391" s="391"/>
      <c r="E391" s="349"/>
      <c r="BJ391" s="169"/>
    </row>
    <row r="392" spans="1:62" s="164" customFormat="1">
      <c r="A392" s="391"/>
      <c r="E392" s="349"/>
      <c r="BJ392" s="169"/>
    </row>
    <row r="393" spans="1:62" s="164" customFormat="1">
      <c r="A393" s="391"/>
      <c r="E393" s="349"/>
      <c r="BJ393" s="169"/>
    </row>
    <row r="394" spans="1:62" s="164" customFormat="1">
      <c r="A394" s="391"/>
      <c r="E394" s="349"/>
      <c r="BJ394" s="169"/>
    </row>
    <row r="395" spans="1:62" s="164" customFormat="1">
      <c r="A395" s="391"/>
      <c r="E395" s="349"/>
      <c r="BJ395" s="169"/>
    </row>
    <row r="396" spans="1:62" s="164" customFormat="1">
      <c r="A396" s="391"/>
      <c r="E396" s="349"/>
      <c r="BJ396" s="169"/>
    </row>
    <row r="397" spans="1:62" s="164" customFormat="1">
      <c r="A397" s="391"/>
      <c r="E397" s="349"/>
      <c r="BJ397" s="169"/>
    </row>
    <row r="398" spans="1:62" s="164" customFormat="1">
      <c r="A398" s="391"/>
      <c r="E398" s="349"/>
      <c r="BJ398" s="169"/>
    </row>
    <row r="399" spans="1:62" s="164" customFormat="1">
      <c r="A399" s="391"/>
      <c r="E399" s="349"/>
      <c r="BJ399" s="169"/>
    </row>
    <row r="400" spans="1:62" s="164" customFormat="1">
      <c r="A400" s="391"/>
      <c r="E400" s="349"/>
      <c r="BJ400" s="169"/>
    </row>
    <row r="401" spans="1:62" s="164" customFormat="1">
      <c r="A401" s="391"/>
      <c r="E401" s="349"/>
      <c r="BJ401" s="169"/>
    </row>
    <row r="402" spans="1:62" s="164" customFormat="1">
      <c r="A402" s="391"/>
      <c r="E402" s="349"/>
      <c r="BJ402" s="169"/>
    </row>
    <row r="403" spans="1:62" s="164" customFormat="1">
      <c r="A403" s="391"/>
      <c r="E403" s="349"/>
      <c r="BJ403" s="169"/>
    </row>
    <row r="404" spans="1:62" s="164" customFormat="1">
      <c r="A404" s="391"/>
      <c r="E404" s="349"/>
      <c r="BJ404" s="169"/>
    </row>
    <row r="405" spans="1:62" s="164" customFormat="1">
      <c r="A405" s="391"/>
      <c r="E405" s="349"/>
      <c r="BJ405" s="169"/>
    </row>
    <row r="406" spans="1:62" s="164" customFormat="1">
      <c r="A406" s="391"/>
      <c r="E406" s="349"/>
      <c r="BJ406" s="169"/>
    </row>
    <row r="407" spans="1:62" s="164" customFormat="1">
      <c r="A407" s="391"/>
      <c r="E407" s="349"/>
      <c r="BJ407" s="169"/>
    </row>
    <row r="408" spans="1:62" s="164" customFormat="1">
      <c r="A408" s="391"/>
      <c r="E408" s="349"/>
      <c r="BJ408" s="169"/>
    </row>
    <row r="409" spans="1:62" s="164" customFormat="1">
      <c r="A409" s="391"/>
      <c r="E409" s="349"/>
      <c r="BJ409" s="169"/>
    </row>
    <row r="410" spans="1:62" s="164" customFormat="1">
      <c r="A410" s="391"/>
      <c r="E410" s="349"/>
      <c r="BJ410" s="169"/>
    </row>
    <row r="411" spans="1:62" s="164" customFormat="1">
      <c r="A411" s="391"/>
      <c r="E411" s="349"/>
      <c r="BJ411" s="169"/>
    </row>
    <row r="412" spans="1:62" s="164" customFormat="1">
      <c r="A412" s="391"/>
      <c r="E412" s="349"/>
      <c r="BJ412" s="169"/>
    </row>
    <row r="413" spans="1:62" s="164" customFormat="1">
      <c r="A413" s="391"/>
      <c r="E413" s="349"/>
      <c r="BJ413" s="169"/>
    </row>
    <row r="414" spans="1:62" s="164" customFormat="1">
      <c r="A414" s="391"/>
      <c r="E414" s="349"/>
      <c r="BJ414" s="169"/>
    </row>
    <row r="415" spans="1:62" s="164" customFormat="1">
      <c r="A415" s="391"/>
      <c r="E415" s="349"/>
      <c r="BJ415" s="169"/>
    </row>
    <row r="416" spans="1:62" s="164" customFormat="1">
      <c r="A416" s="391"/>
      <c r="E416" s="349"/>
      <c r="BJ416" s="169"/>
    </row>
    <row r="417" spans="1:62" s="164" customFormat="1">
      <c r="A417" s="391"/>
      <c r="E417" s="349"/>
      <c r="BJ417" s="169"/>
    </row>
    <row r="418" spans="1:62" s="164" customFormat="1">
      <c r="A418" s="391"/>
      <c r="E418" s="349"/>
      <c r="BJ418" s="169"/>
    </row>
    <row r="419" spans="1:62" s="164" customFormat="1">
      <c r="A419" s="391"/>
      <c r="E419" s="349"/>
      <c r="BJ419" s="169"/>
    </row>
    <row r="420" spans="1:62" s="164" customFormat="1">
      <c r="A420" s="391"/>
      <c r="E420" s="349"/>
      <c r="BJ420" s="169"/>
    </row>
    <row r="421" spans="1:62" s="164" customFormat="1">
      <c r="A421" s="391"/>
      <c r="E421" s="349"/>
      <c r="BJ421" s="169"/>
    </row>
    <row r="422" spans="1:62" s="164" customFormat="1">
      <c r="A422" s="391"/>
      <c r="E422" s="349"/>
      <c r="BJ422" s="169"/>
    </row>
    <row r="423" spans="1:62" s="164" customFormat="1">
      <c r="A423" s="391"/>
      <c r="E423" s="349"/>
      <c r="BJ423" s="169"/>
    </row>
    <row r="424" spans="1:62" s="164" customFormat="1">
      <c r="A424" s="391"/>
      <c r="E424" s="349"/>
      <c r="BJ424" s="169"/>
    </row>
    <row r="425" spans="1:62" s="164" customFormat="1">
      <c r="A425" s="391"/>
      <c r="E425" s="349"/>
      <c r="BJ425" s="169"/>
    </row>
    <row r="426" spans="1:62" s="164" customFormat="1">
      <c r="A426" s="391"/>
      <c r="E426" s="349"/>
      <c r="BJ426" s="169"/>
    </row>
  </sheetData>
  <mergeCells count="15">
    <mergeCell ref="B156:C156"/>
    <mergeCell ref="B17:F17"/>
    <mergeCell ref="A1:J1"/>
    <mergeCell ref="B63:F63"/>
    <mergeCell ref="B64:F64"/>
    <mergeCell ref="B65:F65"/>
    <mergeCell ref="A72:D72"/>
    <mergeCell ref="B31:B33"/>
    <mergeCell ref="B34:B36"/>
    <mergeCell ref="B37:B39"/>
    <mergeCell ref="B43:B45"/>
    <mergeCell ref="B46:B48"/>
    <mergeCell ref="B49:B51"/>
    <mergeCell ref="B74:C74"/>
    <mergeCell ref="B115:C115"/>
  </mergeCells>
  <conditionalFormatting sqref="A23:J26">
    <cfRule type="expression" dxfId="14" priority="2">
      <formula>$B$19="לא"</formula>
    </cfRule>
  </conditionalFormatting>
  <conditionalFormatting sqref="A23:J52">
    <cfRule type="expression" dxfId="13" priority="1">
      <formula>$B$19=""</formula>
    </cfRule>
  </conditionalFormatting>
  <conditionalFormatting sqref="A28:J52">
    <cfRule type="expression" dxfId="12" priority="3">
      <formula>$B$19="כן"</formula>
    </cfRule>
  </conditionalFormatting>
  <conditionalFormatting sqref="A77:XFD194">
    <cfRule type="expression" dxfId="11" priority="6">
      <formula>OR($C$75="",$C$75=0)</formula>
    </cfRule>
  </conditionalFormatting>
  <conditionalFormatting sqref="A118:XFD194">
    <cfRule type="expression" dxfId="10" priority="5">
      <formula>OR($C$116="",$C$116=0)</formula>
    </cfRule>
  </conditionalFormatting>
  <conditionalFormatting sqref="A159:XFD194">
    <cfRule type="expression" dxfId="9" priority="4">
      <formula>OR($C$157="",$C$157=0)</formula>
    </cfRule>
  </conditionalFormatting>
  <dataValidations count="2">
    <dataValidation type="decimal" operator="greaterThanOrEqual" allowBlank="1" showInputMessage="1" showErrorMessage="1" sqref="D95:D99 D136:D140 D177:D181">
      <formula1>0</formula1>
    </dataValidation>
    <dataValidation type="list" allowBlank="1" showInputMessage="1" showErrorMessage="1" sqref="C157 C116 C75">
      <formula1>כן_לא</formula1>
    </dataValidation>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'אומדן כלכלי - חישוב'!$A$11:$A$12</xm:f>
          </x14:formula1>
          <xm:sqref>B19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249977111117893"/>
  </sheetPr>
  <dimension ref="A1:Y12"/>
  <sheetViews>
    <sheetView rightToLeft="1" zoomScale="70" zoomScaleNormal="70" workbookViewId="0">
      <selection activeCell="K42" sqref="K42:K43"/>
    </sheetView>
  </sheetViews>
  <sheetFormatPr defaultRowHeight="13.8"/>
  <cols>
    <col min="1" max="1" width="23.19921875" bestFit="1" customWidth="1"/>
    <col min="3" max="3" width="12.69921875" bestFit="1" customWidth="1"/>
    <col min="4" max="13" width="10.5" bestFit="1" customWidth="1"/>
  </cols>
  <sheetData>
    <row r="1" spans="1:25" s="154" customFormat="1" ht="18" thickBot="1">
      <c r="A1" s="414" t="s">
        <v>201</v>
      </c>
      <c r="B1" s="160"/>
      <c r="H1" s="155"/>
      <c r="J1" s="155"/>
      <c r="L1" s="155"/>
    </row>
    <row r="2" spans="1:25" s="27" customFormat="1"/>
    <row r="3" spans="1:25" s="27" customFormat="1">
      <c r="A3" s="27" t="s">
        <v>202</v>
      </c>
      <c r="D3" s="429" t="s">
        <v>203</v>
      </c>
    </row>
    <row r="4" spans="1:25" s="86" customFormat="1">
      <c r="A4" s="161" t="s">
        <v>204</v>
      </c>
      <c r="B4" s="428" t="s">
        <v>205</v>
      </c>
      <c r="C4" s="429" t="s">
        <v>206</v>
      </c>
      <c r="D4" s="429" t="s">
        <v>207</v>
      </c>
      <c r="E4" s="429" t="s">
        <v>208</v>
      </c>
      <c r="F4" s="429" t="s">
        <v>209</v>
      </c>
      <c r="G4" s="429" t="s">
        <v>210</v>
      </c>
      <c r="H4" s="429" t="s">
        <v>211</v>
      </c>
      <c r="I4" s="429" t="s">
        <v>212</v>
      </c>
      <c r="J4" s="429" t="s">
        <v>213</v>
      </c>
      <c r="K4" s="429" t="s">
        <v>214</v>
      </c>
      <c r="L4" s="429" t="s">
        <v>215</v>
      </c>
      <c r="M4" s="429" t="s">
        <v>216</v>
      </c>
      <c r="N4" s="429" t="s">
        <v>217</v>
      </c>
      <c r="O4" s="429" t="s">
        <v>218</v>
      </c>
      <c r="P4" s="429" t="s">
        <v>219</v>
      </c>
      <c r="Q4" s="429" t="s">
        <v>220</v>
      </c>
      <c r="R4" s="429" t="s">
        <v>221</v>
      </c>
      <c r="S4" s="429" t="s">
        <v>222</v>
      </c>
      <c r="T4" s="429" t="s">
        <v>223</v>
      </c>
      <c r="U4" s="429" t="s">
        <v>224</v>
      </c>
      <c r="V4" s="429" t="s">
        <v>225</v>
      </c>
      <c r="W4" s="429" t="s">
        <v>226</v>
      </c>
      <c r="X4" s="27"/>
      <c r="Y4" s="27"/>
    </row>
    <row r="5" spans="1:25" s="86" customFormat="1">
      <c r="A5" s="162" t="s">
        <v>108</v>
      </c>
      <c r="B5" s="430">
        <f>IF(OR('פרטים כלליים, עלויות ותוצאות'!D69=0,'אומדן כלכלי - חישוב'!C5=0),0,IRR('אומדן כלכלי - חישוב'!C5:M5,-10%))</f>
        <v>0</v>
      </c>
      <c r="C5" s="431">
        <f>-'פרטים כלליים, עלויות ותוצאות'!D69</f>
        <v>0</v>
      </c>
      <c r="D5" s="431">
        <f>'אמדן כלכלי'!$C$67</f>
        <v>0</v>
      </c>
      <c r="E5" s="432">
        <f>$D$5</f>
        <v>0</v>
      </c>
      <c r="F5" s="432">
        <f t="shared" ref="F5:M5" si="0">$D$5</f>
        <v>0</v>
      </c>
      <c r="G5" s="432">
        <f t="shared" si="0"/>
        <v>0</v>
      </c>
      <c r="H5" s="432">
        <f t="shared" si="0"/>
        <v>0</v>
      </c>
      <c r="I5" s="432">
        <f t="shared" si="0"/>
        <v>0</v>
      </c>
      <c r="J5" s="432">
        <f t="shared" si="0"/>
        <v>0</v>
      </c>
      <c r="K5" s="432">
        <f t="shared" si="0"/>
        <v>0</v>
      </c>
      <c r="L5" s="432">
        <f t="shared" si="0"/>
        <v>0</v>
      </c>
      <c r="M5" s="432">
        <f t="shared" si="0"/>
        <v>0</v>
      </c>
      <c r="N5" s="162"/>
      <c r="O5" s="162"/>
      <c r="P5" s="162"/>
      <c r="Q5" s="162"/>
      <c r="R5" s="162"/>
      <c r="S5" s="162"/>
      <c r="T5" s="162"/>
      <c r="U5" s="162"/>
      <c r="V5" s="162"/>
      <c r="W5" s="162"/>
    </row>
    <row r="6" spans="1:25" s="86" customFormat="1">
      <c r="B6" s="413"/>
      <c r="C6" s="27"/>
      <c r="H6" s="27"/>
      <c r="J6" s="27"/>
      <c r="L6" s="27"/>
    </row>
    <row r="8" spans="1:25">
      <c r="A8" s="427" t="s">
        <v>227</v>
      </c>
      <c r="B8" s="427">
        <v>0.01</v>
      </c>
    </row>
    <row r="11" spans="1:25">
      <c r="A11" s="427" t="s">
        <v>81</v>
      </c>
    </row>
    <row r="12" spans="1:25">
      <c r="A12" s="427" t="s">
        <v>228</v>
      </c>
    </row>
  </sheetData>
  <sheetProtection algorithmName="SHA-512" hashValue="ESYutziJvfg6F7c6wQs2CzHqqNA5FmEb7y8JOFLCLkgtYUFHTGP3L+Qaafx3naudlZR7RnClorJz9FFqX74bEw==" saltValue="+LgE7H9Cl+460Ib4eEeh7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3.8" outlineLevelRow="1" outlineLevelCol="1"/>
  <cols>
    <col min="1" max="1" width="9" style="111"/>
    <col min="2" max="2" width="27.69921875" style="45" customWidth="1"/>
    <col min="3" max="3" width="22.796875" style="45" bestFit="1" customWidth="1"/>
    <col min="4" max="4" width="22.5" style="45" bestFit="1" customWidth="1"/>
    <col min="5" max="5" width="26.69921875" style="45" bestFit="1" customWidth="1"/>
    <col min="6" max="6" width="17.296875" style="45" customWidth="1"/>
    <col min="7" max="7" width="23.19921875" style="45" bestFit="1" customWidth="1"/>
    <col min="8" max="8" width="26.5" style="45" customWidth="1"/>
    <col min="9" max="9" width="16.5" style="45" customWidth="1"/>
    <col min="10" max="10" width="16.69921875" style="45" hidden="1" customWidth="1" outlineLevel="1"/>
    <col min="11" max="14" width="9.19921875" style="45" hidden="1" customWidth="1" outlineLevel="1"/>
    <col min="15" max="15" width="9" style="45" hidden="1" customWidth="1" outlineLevel="1"/>
    <col min="16" max="16" width="9" style="45" collapsed="1"/>
    <col min="17" max="21" width="9" style="45"/>
    <col min="22" max="22" width="12.19921875" style="45" customWidth="1"/>
    <col min="23" max="16384" width="9" style="45"/>
  </cols>
  <sheetData>
    <row r="1" spans="1:299" s="7" customFormat="1" ht="66" customHeight="1">
      <c r="A1" s="18"/>
      <c r="C1" s="588" t="s">
        <v>229</v>
      </c>
      <c r="D1" s="589"/>
      <c r="E1" s="589"/>
      <c r="F1" s="589"/>
    </row>
    <row r="2" spans="1:299" s="7" customFormat="1" ht="66" customHeight="1">
      <c r="A2" s="18"/>
      <c r="C2" s="8"/>
      <c r="D2" s="590" t="s">
        <v>230</v>
      </c>
      <c r="E2" s="590"/>
      <c r="F2" s="9"/>
    </row>
    <row r="3" spans="1:299" s="13" customFormat="1" ht="34.5" customHeight="1">
      <c r="A3" s="10" t="s">
        <v>231</v>
      </c>
      <c r="C3" s="19"/>
    </row>
    <row r="4" spans="1:299" s="13" customFormat="1">
      <c r="A4" s="15" t="s">
        <v>232</v>
      </c>
      <c r="C4" s="19"/>
    </row>
    <row r="5" spans="1:299" s="13" customFormat="1">
      <c r="A5" s="16"/>
      <c r="B5" s="15"/>
      <c r="C5" s="19"/>
    </row>
    <row r="6" spans="1:299" s="17" customFormat="1">
      <c r="A6" s="111"/>
      <c r="B6" s="45"/>
      <c r="C6" s="13"/>
      <c r="D6" s="20" t="s">
        <v>233</v>
      </c>
      <c r="E6" s="21" t="s">
        <v>234</v>
      </c>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86"/>
      <c r="BN6" s="86"/>
      <c r="BO6" s="86"/>
      <c r="BP6" s="86"/>
      <c r="BQ6" s="86"/>
      <c r="BR6" s="86"/>
      <c r="BS6" s="86"/>
      <c r="BT6" s="13"/>
      <c r="BU6" s="13"/>
      <c r="BV6" s="13"/>
      <c r="BW6" s="13"/>
      <c r="BX6" s="13"/>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U6" s="86"/>
      <c r="DV6" s="86"/>
      <c r="DW6" s="86"/>
      <c r="DX6" s="86"/>
      <c r="DY6" s="86"/>
      <c r="DZ6" s="86"/>
      <c r="EA6" s="86"/>
      <c r="EB6" s="86"/>
      <c r="EC6" s="86"/>
      <c r="ED6" s="86"/>
      <c r="EE6" s="86"/>
      <c r="EF6" s="86"/>
      <c r="EG6" s="86"/>
      <c r="EH6" s="86"/>
      <c r="EI6" s="86"/>
      <c r="EJ6" s="86"/>
      <c r="EK6" s="86"/>
      <c r="EL6" s="86"/>
      <c r="EM6" s="86"/>
      <c r="EN6" s="86"/>
      <c r="EO6" s="86"/>
      <c r="EP6" s="86"/>
      <c r="EQ6" s="86"/>
      <c r="ER6" s="86"/>
      <c r="ES6" s="86"/>
      <c r="ET6" s="86"/>
      <c r="EU6" s="86"/>
      <c r="EV6" s="86"/>
      <c r="EW6" s="86"/>
      <c r="EX6" s="86"/>
      <c r="EY6" s="86"/>
      <c r="EZ6" s="86"/>
      <c r="FA6" s="86"/>
      <c r="FB6" s="86"/>
      <c r="FC6" s="86"/>
      <c r="FD6" s="86"/>
      <c r="FE6" s="86"/>
      <c r="FF6" s="86"/>
      <c r="FG6" s="86"/>
      <c r="FH6" s="86"/>
      <c r="FI6" s="86"/>
      <c r="FJ6" s="86"/>
      <c r="FK6" s="86"/>
      <c r="FL6" s="86"/>
      <c r="FM6" s="86"/>
      <c r="FN6" s="86"/>
      <c r="FO6" s="86"/>
      <c r="FP6" s="86"/>
      <c r="FQ6" s="86"/>
      <c r="FR6" s="86"/>
      <c r="FS6" s="86"/>
      <c r="FT6" s="86"/>
      <c r="FU6" s="86"/>
      <c r="FV6" s="86"/>
      <c r="FW6" s="86"/>
      <c r="FX6" s="86"/>
      <c r="FY6" s="86"/>
      <c r="FZ6" s="86"/>
      <c r="GA6" s="86"/>
      <c r="GB6" s="86"/>
      <c r="GC6" s="86"/>
      <c r="GD6" s="86"/>
      <c r="GE6" s="86"/>
      <c r="GF6" s="86"/>
      <c r="GG6" s="86"/>
      <c r="GH6" s="86"/>
      <c r="GI6" s="86"/>
      <c r="GJ6" s="86"/>
      <c r="GK6" s="86"/>
      <c r="GL6" s="86"/>
      <c r="GM6" s="86"/>
      <c r="GN6" s="86"/>
      <c r="GO6" s="86"/>
      <c r="GP6" s="86"/>
      <c r="GQ6" s="86"/>
      <c r="GR6" s="86"/>
      <c r="GS6" s="86"/>
      <c r="GT6" s="86"/>
      <c r="GU6" s="86"/>
      <c r="GV6" s="86"/>
      <c r="GW6" s="86"/>
      <c r="GX6" s="86"/>
      <c r="GY6" s="86"/>
      <c r="GZ6" s="86"/>
      <c r="HA6" s="86"/>
      <c r="HB6" s="86"/>
      <c r="HC6" s="86"/>
      <c r="HD6" s="86"/>
      <c r="HE6" s="86"/>
      <c r="HF6" s="86"/>
      <c r="HG6" s="86"/>
      <c r="HH6" s="86"/>
      <c r="HI6" s="86"/>
      <c r="HJ6" s="86"/>
      <c r="HK6" s="86"/>
      <c r="HL6" s="86"/>
      <c r="HM6" s="86"/>
      <c r="HN6" s="86"/>
      <c r="HO6" s="86"/>
      <c r="HP6" s="86"/>
      <c r="HQ6" s="86"/>
      <c r="HR6" s="86"/>
      <c r="HS6" s="86"/>
      <c r="HT6" s="86"/>
      <c r="HU6" s="86"/>
      <c r="HV6" s="86"/>
      <c r="HW6" s="86"/>
      <c r="HX6" s="86"/>
      <c r="HY6" s="86"/>
      <c r="HZ6" s="86"/>
      <c r="IA6" s="86"/>
      <c r="IB6" s="86"/>
      <c r="IC6" s="86"/>
      <c r="ID6" s="86"/>
      <c r="IE6" s="86"/>
      <c r="IF6" s="86"/>
      <c r="IG6" s="86"/>
      <c r="IH6" s="86"/>
      <c r="II6" s="86"/>
      <c r="IJ6" s="86"/>
      <c r="IK6" s="86"/>
      <c r="IL6" s="86"/>
      <c r="IM6" s="86"/>
      <c r="IN6" s="86"/>
      <c r="IO6" s="86"/>
      <c r="IP6" s="86"/>
      <c r="IQ6" s="86"/>
      <c r="IR6" s="86"/>
      <c r="IS6" s="86"/>
      <c r="IT6" s="86"/>
      <c r="IU6" s="86"/>
      <c r="IV6" s="86"/>
      <c r="IW6" s="86"/>
      <c r="IX6" s="86"/>
      <c r="IY6" s="86"/>
      <c r="IZ6" s="86"/>
      <c r="JA6" s="86"/>
      <c r="JB6" s="86"/>
      <c r="JC6" s="86"/>
      <c r="JD6" s="86"/>
      <c r="JE6" s="86"/>
      <c r="JF6" s="86"/>
      <c r="JG6" s="86"/>
      <c r="JH6" s="86"/>
      <c r="JI6" s="86"/>
      <c r="JJ6" s="86"/>
      <c r="JK6" s="86"/>
      <c r="JL6" s="86"/>
      <c r="JM6" s="86"/>
      <c r="JN6" s="86"/>
      <c r="JO6" s="86"/>
      <c r="JP6" s="86"/>
      <c r="JQ6" s="86"/>
      <c r="JR6" s="86"/>
      <c r="JS6" s="86"/>
      <c r="JT6" s="13"/>
      <c r="JU6" s="13"/>
      <c r="JV6" s="13"/>
      <c r="JW6" s="13"/>
      <c r="JX6" s="13"/>
      <c r="JY6" s="13"/>
      <c r="JZ6" s="13"/>
      <c r="KA6" s="13"/>
      <c r="KB6" s="13"/>
      <c r="KC6" s="13"/>
      <c r="KD6" s="13"/>
      <c r="KE6" s="13"/>
      <c r="KF6" s="13"/>
      <c r="KG6" s="13"/>
      <c r="KH6" s="13"/>
      <c r="KI6" s="13"/>
      <c r="KJ6" s="13"/>
      <c r="KK6" s="13"/>
      <c r="KL6" s="13"/>
      <c r="KM6" s="13"/>
    </row>
    <row r="7" spans="1:299" s="13" customFormat="1" ht="17.399999999999999">
      <c r="A7" s="111"/>
      <c r="B7" s="45"/>
      <c r="E7" s="22" t="s">
        <v>13</v>
      </c>
      <c r="BM7" s="86"/>
      <c r="BN7" s="86"/>
      <c r="BO7" s="86"/>
      <c r="BP7" s="86"/>
      <c r="BQ7" s="86"/>
      <c r="BR7" s="86"/>
      <c r="BS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86"/>
      <c r="GZ7" s="86"/>
      <c r="HA7" s="86"/>
      <c r="HB7" s="86"/>
      <c r="HC7" s="86"/>
      <c r="HD7" s="86"/>
      <c r="HE7" s="86"/>
      <c r="HF7" s="86"/>
      <c r="HG7" s="86"/>
      <c r="HH7" s="86"/>
      <c r="HI7" s="86"/>
      <c r="HJ7" s="86"/>
      <c r="HK7" s="86"/>
      <c r="HL7" s="86"/>
      <c r="HM7" s="86"/>
      <c r="HN7" s="86"/>
      <c r="HO7" s="86"/>
      <c r="HP7" s="86"/>
      <c r="HQ7" s="86"/>
      <c r="HR7" s="86"/>
      <c r="HS7" s="86"/>
      <c r="HT7" s="86"/>
      <c r="HU7" s="86"/>
      <c r="HV7" s="86"/>
      <c r="HW7" s="86"/>
      <c r="HX7" s="86"/>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c r="JR7" s="86"/>
      <c r="JS7" s="86"/>
      <c r="JT7" s="11"/>
      <c r="JU7" s="11"/>
      <c r="JV7" s="11"/>
      <c r="JW7" s="11"/>
      <c r="JX7" s="11"/>
      <c r="JY7" s="11"/>
      <c r="JZ7" s="11"/>
      <c r="KA7" s="11"/>
      <c r="KB7" s="11"/>
      <c r="KC7" s="11"/>
      <c r="KD7" s="11"/>
      <c r="KE7" s="11"/>
      <c r="KF7" s="11"/>
      <c r="KG7" s="11"/>
      <c r="KH7" s="11"/>
      <c r="KI7" s="11"/>
      <c r="KJ7" s="11"/>
      <c r="KK7" s="11"/>
      <c r="KL7" s="11"/>
      <c r="KM7" s="11"/>
    </row>
    <row r="9" spans="1:299" s="13" customFormat="1" ht="17.399999999999999">
      <c r="A9" s="12"/>
      <c r="B9" s="23" t="s">
        <v>235</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4"/>
      <c r="JU9" s="14"/>
      <c r="JV9" s="14"/>
      <c r="JW9" s="14"/>
      <c r="JX9" s="14"/>
      <c r="JY9" s="14"/>
      <c r="JZ9" s="14"/>
      <c r="KA9" s="14"/>
      <c r="KB9" s="14"/>
      <c r="KC9" s="14"/>
      <c r="KD9" s="14"/>
      <c r="KE9" s="14"/>
      <c r="KF9" s="14"/>
      <c r="KG9" s="14"/>
      <c r="KH9" s="14"/>
      <c r="KI9" s="14"/>
      <c r="KJ9" s="14"/>
      <c r="KK9" s="14"/>
      <c r="KL9" s="14"/>
      <c r="KM9" s="14"/>
    </row>
    <row r="10" spans="1:299" s="13" customFormat="1" ht="17.399999999999999">
      <c r="A10" s="24" t="s">
        <v>236</v>
      </c>
      <c r="JT10" s="14"/>
      <c r="JU10" s="14"/>
      <c r="JV10" s="14"/>
      <c r="JW10" s="14"/>
      <c r="JX10" s="14"/>
      <c r="JY10" s="14"/>
      <c r="JZ10" s="14"/>
      <c r="KA10" s="14"/>
      <c r="KB10" s="14"/>
      <c r="KC10" s="14"/>
      <c r="KD10" s="14"/>
      <c r="KE10" s="14"/>
      <c r="KF10" s="14"/>
      <c r="KG10" s="14"/>
      <c r="KH10" s="14"/>
      <c r="KI10" s="14"/>
      <c r="KJ10" s="14"/>
      <c r="KK10" s="14"/>
      <c r="KL10" s="14"/>
      <c r="KM10" s="14"/>
    </row>
    <row r="11" spans="1:299" s="16" customFormat="1">
      <c r="B11" s="15"/>
      <c r="C11" s="112"/>
      <c r="H11" s="13"/>
    </row>
    <row r="12" spans="1:299" s="13" customFormat="1">
      <c r="A12" s="16">
        <v>7.1</v>
      </c>
      <c r="B12" s="587" t="s">
        <v>237</v>
      </c>
      <c r="C12" s="587"/>
      <c r="P12" s="15"/>
      <c r="AB12" s="15"/>
      <c r="AN12" s="15"/>
      <c r="AZ12" s="15"/>
      <c r="BL12" s="15"/>
      <c r="BX12" s="15"/>
      <c r="CJ12" s="15"/>
      <c r="CV12" s="15"/>
      <c r="DH12" s="15"/>
    </row>
    <row r="13" spans="1:299" s="13" customFormat="1" ht="105" customHeight="1">
      <c r="A13" s="28"/>
      <c r="B13" s="592" t="s">
        <v>238</v>
      </c>
      <c r="C13" s="592"/>
      <c r="D13" s="596"/>
      <c r="E13" s="596"/>
      <c r="BK13" s="16"/>
    </row>
    <row r="14" spans="1:299" s="13" customFormat="1" ht="14.4">
      <c r="A14" s="28"/>
      <c r="B14" s="28"/>
      <c r="C14" s="28"/>
      <c r="D14" s="28"/>
      <c r="E14" s="28"/>
      <c r="BK14" s="16"/>
    </row>
    <row r="15" spans="1:299" s="13" customFormat="1" ht="30.75" customHeight="1">
      <c r="A15" s="16" t="s">
        <v>239</v>
      </c>
      <c r="B15" s="131" t="s">
        <v>240</v>
      </c>
      <c r="C15" s="1"/>
      <c r="D15" s="132" t="s">
        <v>241</v>
      </c>
      <c r="E15" s="1"/>
      <c r="BK15" s="16"/>
    </row>
    <row r="16" spans="1:299" s="13" customFormat="1" ht="14.4">
      <c r="A16" s="28"/>
      <c r="B16" s="28"/>
      <c r="C16" s="28"/>
      <c r="D16" s="28"/>
      <c r="E16" s="28"/>
      <c r="BK16" s="16"/>
    </row>
    <row r="17" spans="1:112" s="13" customFormat="1" ht="25.5" customHeight="1">
      <c r="A17" s="16" t="s">
        <v>242</v>
      </c>
      <c r="B17" s="16" t="s">
        <v>243</v>
      </c>
      <c r="C17" s="40"/>
      <c r="D17" s="28"/>
      <c r="E17" s="28"/>
      <c r="BK17" s="16"/>
    </row>
    <row r="18" spans="1:112" s="13" customFormat="1" ht="14.4">
      <c r="A18" s="28"/>
      <c r="B18" s="28"/>
      <c r="C18" s="28"/>
      <c r="D18" s="28"/>
      <c r="E18" s="28"/>
      <c r="BK18" s="16"/>
    </row>
    <row r="19" spans="1:112" s="13" customFormat="1" ht="27" customHeight="1">
      <c r="A19" s="16" t="s">
        <v>244</v>
      </c>
      <c r="B19" s="132" t="s">
        <v>245</v>
      </c>
      <c r="C19" s="1"/>
      <c r="D19" s="132" t="s">
        <v>241</v>
      </c>
      <c r="E19" s="1"/>
      <c r="BK19" s="16"/>
    </row>
    <row r="20" spans="1:112" s="13" customFormat="1" ht="14.4">
      <c r="A20" s="28"/>
      <c r="B20" s="133"/>
      <c r="C20" s="133"/>
      <c r="D20" s="133"/>
      <c r="E20" s="133"/>
      <c r="BK20" s="16"/>
    </row>
    <row r="21" spans="1:112" s="13" customFormat="1" hidden="1" outlineLevel="1">
      <c r="B21" s="33" t="s">
        <v>38</v>
      </c>
      <c r="C21" s="121"/>
      <c r="D21" s="33"/>
      <c r="E21" s="119"/>
    </row>
    <row r="22" spans="1:112" s="13" customFormat="1" hidden="1" outlineLevel="1">
      <c r="A22" s="16"/>
      <c r="BJ22" s="16"/>
    </row>
    <row r="23" spans="1:112" s="13" customFormat="1" collapsed="1">
      <c r="A23" s="16">
        <v>7.2</v>
      </c>
      <c r="B23" s="26" t="s">
        <v>176</v>
      </c>
      <c r="F23" s="15" t="s">
        <v>246</v>
      </c>
      <c r="P23" s="15"/>
      <c r="AB23" s="15"/>
      <c r="AN23" s="15"/>
      <c r="AZ23" s="15"/>
      <c r="BL23" s="15"/>
      <c r="BX23" s="15"/>
      <c r="CJ23" s="15"/>
      <c r="CV23" s="15"/>
      <c r="DH23" s="15"/>
    </row>
    <row r="24" spans="1:112" ht="14.4">
      <c r="A24" s="111" t="s">
        <v>247</v>
      </c>
      <c r="B24" s="130" t="s">
        <v>248</v>
      </c>
      <c r="F24" s="134" t="s">
        <v>249</v>
      </c>
      <c r="G24" s="135"/>
      <c r="H24" s="135"/>
    </row>
    <row r="25" spans="1:112" ht="14.4">
      <c r="B25" s="130" t="s">
        <v>250</v>
      </c>
      <c r="F25" s="134"/>
      <c r="G25" s="135"/>
      <c r="H25" s="135"/>
    </row>
    <row r="27" spans="1:112" ht="69">
      <c r="B27" s="87" t="s">
        <v>51</v>
      </c>
      <c r="C27" s="136" t="s">
        <v>251</v>
      </c>
      <c r="D27" s="88" t="s">
        <v>252</v>
      </c>
      <c r="F27" s="88" t="s">
        <v>253</v>
      </c>
      <c r="G27" s="88" t="s">
        <v>254</v>
      </c>
      <c r="H27" s="88" t="s">
        <v>255</v>
      </c>
      <c r="I27" s="158" t="s">
        <v>256</v>
      </c>
      <c r="J27" s="30" t="s">
        <v>257</v>
      </c>
      <c r="K27" s="29" t="s">
        <v>258</v>
      </c>
      <c r="L27" s="30" t="s">
        <v>259</v>
      </c>
      <c r="M27" s="30" t="s">
        <v>260</v>
      </c>
      <c r="N27" s="30" t="s">
        <v>261</v>
      </c>
      <c r="O27" s="31" t="s">
        <v>38</v>
      </c>
    </row>
    <row r="28" spans="1:112" ht="15" customHeight="1">
      <c r="B28" s="89">
        <v>1</v>
      </c>
      <c r="C28" s="90"/>
      <c r="D28" s="36"/>
      <c r="F28" s="90"/>
      <c r="G28" s="36"/>
      <c r="H28" s="36"/>
      <c r="I28" s="113"/>
      <c r="J28" s="137">
        <f>H28*G28*F28</f>
        <v>0</v>
      </c>
      <c r="K28" s="32"/>
      <c r="L28" s="32"/>
      <c r="M28" s="32"/>
      <c r="N28" s="32"/>
      <c r="O28" s="32"/>
    </row>
    <row r="29" spans="1:112" ht="15" customHeight="1">
      <c r="B29" s="91">
        <v>2</v>
      </c>
      <c r="C29" s="90"/>
      <c r="D29" s="36"/>
      <c r="F29" s="90"/>
      <c r="G29" s="36"/>
      <c r="H29" s="36"/>
      <c r="I29" s="113"/>
      <c r="J29" s="137">
        <f t="shared" ref="J29:J37" si="0">H29*G29*F29</f>
        <v>0</v>
      </c>
      <c r="K29" s="32"/>
      <c r="L29" s="32"/>
      <c r="M29" s="32"/>
      <c r="N29" s="32"/>
      <c r="O29" s="32"/>
    </row>
    <row r="30" spans="1:112">
      <c r="B30" s="91">
        <v>3</v>
      </c>
      <c r="C30" s="90"/>
      <c r="D30" s="36"/>
      <c r="F30" s="90"/>
      <c r="G30" s="36"/>
      <c r="H30" s="36"/>
      <c r="I30" s="113"/>
      <c r="J30" s="137">
        <f t="shared" si="0"/>
        <v>0</v>
      </c>
      <c r="K30" s="32"/>
      <c r="L30" s="32"/>
      <c r="M30" s="32"/>
      <c r="N30" s="32"/>
      <c r="O30" s="32"/>
    </row>
    <row r="31" spans="1:112">
      <c r="B31" s="91">
        <v>4</v>
      </c>
      <c r="C31" s="90"/>
      <c r="D31" s="36"/>
      <c r="F31" s="90"/>
      <c r="G31" s="36"/>
      <c r="H31" s="36"/>
      <c r="I31" s="113"/>
      <c r="J31" s="137">
        <f t="shared" si="0"/>
        <v>0</v>
      </c>
      <c r="K31" s="32"/>
      <c r="L31" s="32"/>
      <c r="M31" s="32"/>
      <c r="N31" s="32"/>
      <c r="O31" s="32"/>
    </row>
    <row r="32" spans="1:112">
      <c r="B32" s="91">
        <v>5</v>
      </c>
      <c r="C32" s="90"/>
      <c r="D32" s="36"/>
      <c r="F32" s="90"/>
      <c r="G32" s="36"/>
      <c r="H32" s="36"/>
      <c r="I32" s="113"/>
      <c r="J32" s="137">
        <f t="shared" si="0"/>
        <v>0</v>
      </c>
      <c r="K32" s="32"/>
      <c r="L32" s="32"/>
      <c r="M32" s="32"/>
      <c r="N32" s="32"/>
      <c r="O32" s="32"/>
    </row>
    <row r="33" spans="1:15">
      <c r="B33" s="91">
        <v>6</v>
      </c>
      <c r="C33" s="90"/>
      <c r="D33" s="36"/>
      <c r="F33" s="90"/>
      <c r="G33" s="36"/>
      <c r="H33" s="36"/>
      <c r="I33" s="113"/>
      <c r="J33" s="137">
        <f t="shared" si="0"/>
        <v>0</v>
      </c>
      <c r="K33" s="32"/>
      <c r="L33" s="32"/>
      <c r="M33" s="32"/>
      <c r="N33" s="32"/>
      <c r="O33" s="32"/>
    </row>
    <row r="34" spans="1:15">
      <c r="B34" s="91">
        <v>7</v>
      </c>
      <c r="C34" s="90"/>
      <c r="D34" s="36"/>
      <c r="F34" s="90"/>
      <c r="G34" s="36"/>
      <c r="H34" s="36"/>
      <c r="I34" s="113"/>
      <c r="J34" s="137">
        <f t="shared" si="0"/>
        <v>0</v>
      </c>
      <c r="K34" s="32"/>
      <c r="L34" s="32"/>
      <c r="M34" s="32"/>
      <c r="N34" s="32"/>
      <c r="O34" s="32"/>
    </row>
    <row r="35" spans="1:15">
      <c r="B35" s="91">
        <v>8</v>
      </c>
      <c r="C35" s="90"/>
      <c r="D35" s="36"/>
      <c r="F35" s="90"/>
      <c r="G35" s="36"/>
      <c r="H35" s="36"/>
      <c r="I35" s="113"/>
      <c r="J35" s="137">
        <f t="shared" si="0"/>
        <v>0</v>
      </c>
      <c r="K35" s="32"/>
      <c r="L35" s="32"/>
      <c r="M35" s="32"/>
      <c r="N35" s="32"/>
      <c r="O35" s="32"/>
    </row>
    <row r="36" spans="1:15">
      <c r="B36" s="91">
        <v>9</v>
      </c>
      <c r="C36" s="90"/>
      <c r="D36" s="36"/>
      <c r="F36" s="90"/>
      <c r="G36" s="36"/>
      <c r="H36" s="36"/>
      <c r="I36" s="113"/>
      <c r="J36" s="137">
        <f t="shared" si="0"/>
        <v>0</v>
      </c>
      <c r="K36" s="32"/>
      <c r="L36" s="32"/>
      <c r="M36" s="32"/>
      <c r="N36" s="32"/>
      <c r="O36" s="32"/>
    </row>
    <row r="37" spans="1:15">
      <c r="B37" s="92">
        <v>10</v>
      </c>
      <c r="C37" s="90"/>
      <c r="D37" s="36"/>
      <c r="F37" s="90"/>
      <c r="G37" s="36"/>
      <c r="H37" s="36"/>
      <c r="I37" s="113"/>
      <c r="J37" s="137">
        <f t="shared" si="0"/>
        <v>0</v>
      </c>
      <c r="K37" s="32"/>
      <c r="L37" s="32"/>
      <c r="M37" s="32"/>
      <c r="N37" s="32"/>
      <c r="O37" s="32"/>
    </row>
    <row r="38" spans="1:15">
      <c r="B38" s="597" t="s">
        <v>177</v>
      </c>
      <c r="C38" s="598"/>
      <c r="D38" s="138">
        <f>SUM(D28:D37)</f>
        <v>0</v>
      </c>
      <c r="F38" s="138">
        <f>SUM(F28:F37)</f>
        <v>0</v>
      </c>
      <c r="G38" s="138">
        <f>SUM(G28:G37)</f>
        <v>0</v>
      </c>
      <c r="H38" s="138">
        <f>SUM(H28:H37)</f>
        <v>0</v>
      </c>
      <c r="J38" s="137">
        <f>H38*G38*F38</f>
        <v>0</v>
      </c>
      <c r="K38" s="32"/>
      <c r="L38" s="32"/>
      <c r="M38" s="32"/>
      <c r="N38" s="32"/>
      <c r="O38" s="32"/>
    </row>
    <row r="40" spans="1:15">
      <c r="B40" s="45" t="s">
        <v>262</v>
      </c>
      <c r="C40" s="139">
        <f>כמות_ייצור_חשמל*20</f>
        <v>0</v>
      </c>
    </row>
    <row r="42" spans="1:15" ht="15" hidden="1" customHeight="1" outlineLevel="1">
      <c r="B42" s="33"/>
      <c r="C42" s="33"/>
      <c r="D42" s="126"/>
      <c r="E42" s="126"/>
    </row>
    <row r="43" spans="1:15" s="13" customFormat="1" ht="15" hidden="1" customHeight="1" outlineLevel="1">
      <c r="B43" s="33" t="s">
        <v>38</v>
      </c>
      <c r="C43" s="121"/>
      <c r="D43" s="126"/>
      <c r="E43" s="126"/>
    </row>
    <row r="44" spans="1:15" s="13" customFormat="1" ht="15" hidden="1" customHeight="1" outlineLevel="1">
      <c r="B44" s="33"/>
      <c r="C44" s="33"/>
      <c r="D44" s="33"/>
      <c r="E44" s="119"/>
    </row>
    <row r="45" spans="1:15" collapsed="1">
      <c r="A45" s="111" t="s">
        <v>263</v>
      </c>
      <c r="B45" s="45" t="s">
        <v>264</v>
      </c>
      <c r="C45" s="140"/>
    </row>
    <row r="46" spans="1:15">
      <c r="B46" s="45" t="s">
        <v>265</v>
      </c>
      <c r="C46" s="139">
        <f>C45*כמות_ייצור_חשמל</f>
        <v>0</v>
      </c>
    </row>
    <row r="48" spans="1:15" s="13" customFormat="1" hidden="1" outlineLevel="1">
      <c r="B48" s="33" t="s">
        <v>38</v>
      </c>
      <c r="C48" s="121"/>
      <c r="D48" s="33"/>
      <c r="E48" s="119"/>
    </row>
    <row r="49" spans="1:112 16384:16384" s="13" customFormat="1" hidden="1" outlineLevel="1">
      <c r="A49" s="16"/>
      <c r="BJ49" s="16"/>
    </row>
    <row r="50" spans="1:112 16384:16384" s="13" customFormat="1" ht="14.4" collapsed="1" thickBot="1">
      <c r="A50" s="16">
        <v>7.3</v>
      </c>
      <c r="B50" s="141" t="s">
        <v>266</v>
      </c>
      <c r="P50" s="15"/>
      <c r="AB50" s="15"/>
      <c r="AN50" s="15"/>
      <c r="AZ50" s="15"/>
      <c r="BL50" s="15"/>
      <c r="BX50" s="15"/>
      <c r="CJ50" s="15"/>
      <c r="CV50" s="15"/>
      <c r="DH50" s="15"/>
    </row>
    <row r="51" spans="1:112 16384:16384" s="13" customFormat="1" ht="57" customHeight="1" thickBot="1">
      <c r="A51" s="16"/>
      <c r="B51" s="41" t="s">
        <v>267</v>
      </c>
      <c r="C51" s="37" t="str">
        <f>IF(כמות_ייצור_חשמל=0,"תא זה יעודכן אוטומטית עם מילוי סעיף 7.2",כמות_ייצור_חשמל*tCO2e_KWhחשמל)</f>
        <v>תא זה יעודכן אוטומטית עם מילוי סעיף 7.2</v>
      </c>
      <c r="D51" s="41" t="s">
        <v>268</v>
      </c>
      <c r="E51" s="93" t="str">
        <f>IF(כמות_ייצור_חשמל=0,"תא זה יעודכן אוטומטית עם מילוי סעיף 7.2",כמות_ייצור_חשמל)</f>
        <v>תא זה יעודכן אוטומטית עם מילוי סעיף 7.2</v>
      </c>
    </row>
    <row r="52" spans="1:112 16384:16384" s="13" customFormat="1" hidden="1" outlineLevel="1">
      <c r="A52" s="16"/>
      <c r="B52" s="42"/>
      <c r="C52" s="94"/>
      <c r="D52" s="34"/>
      <c r="E52" s="119"/>
    </row>
    <row r="53" spans="1:112 16384:16384" s="13" customFormat="1" ht="27.6" hidden="1" outlineLevel="1">
      <c r="A53" s="16"/>
      <c r="B53" s="33" t="s">
        <v>269</v>
      </c>
      <c r="C53" s="121"/>
      <c r="D53" s="38" t="s">
        <v>269</v>
      </c>
      <c r="E53" s="122"/>
    </row>
    <row r="54" spans="1:112 16384:16384" s="13" customFormat="1" hidden="1" outlineLevel="1">
      <c r="A54" s="16"/>
      <c r="B54" s="33" t="s">
        <v>38</v>
      </c>
      <c r="C54" s="121"/>
      <c r="D54" s="33" t="s">
        <v>38</v>
      </c>
      <c r="E54" s="122"/>
    </row>
    <row r="55" spans="1:112 16384:16384" s="13" customFormat="1" ht="14.4" collapsed="1" thickBot="1">
      <c r="A55" s="16"/>
      <c r="B55" s="42"/>
      <c r="C55" s="120"/>
      <c r="D55" s="42"/>
      <c r="E55" s="119"/>
    </row>
    <row r="56" spans="1:112 16384:16384" s="13" customFormat="1" ht="62.25" customHeight="1" thickBot="1">
      <c r="A56" s="16"/>
      <c r="B56" s="41" t="s">
        <v>270</v>
      </c>
      <c r="C56" s="37" t="str">
        <f>IF(כמות_ייצור_חשמל=0,"תא זה יעודכן אוטומטית עם מילוי סעיף 7.2",כמות_ייצור_חשמל*tCO2e_KWhחשמל*20)</f>
        <v>תא זה יעודכן אוטומטית עם מילוי סעיף 7.2</v>
      </c>
      <c r="D56" s="123" t="s">
        <v>271</v>
      </c>
      <c r="E56" s="37" t="str">
        <f>IF(כמות_ייצור_חשמל=0,"תא זה יעודכן אוטומטית עם מילוי סעיף 7.2",כמות_ייצור_חשמל*20)</f>
        <v>תא זה יעודכן אוטומטית עם מילוי סעיף 7.2</v>
      </c>
    </row>
    <row r="57" spans="1:112 16384:16384" s="13" customFormat="1" hidden="1" outlineLevel="1">
      <c r="A57" s="16"/>
      <c r="B57" s="42"/>
      <c r="C57" s="94"/>
      <c r="D57" s="34"/>
      <c r="E57" s="119"/>
    </row>
    <row r="58" spans="1:112 16384:16384" s="13" customFormat="1" ht="27.6" hidden="1" outlineLevel="1">
      <c r="A58" s="16"/>
      <c r="B58" s="33" t="s">
        <v>269</v>
      </c>
      <c r="C58" s="121"/>
      <c r="D58" s="38" t="s">
        <v>269</v>
      </c>
      <c r="E58" s="122"/>
    </row>
    <row r="59" spans="1:112 16384:16384" s="13" customFormat="1" hidden="1" outlineLevel="1">
      <c r="A59" s="16"/>
      <c r="B59" s="33" t="s">
        <v>38</v>
      </c>
      <c r="C59" s="121"/>
      <c r="D59" s="33" t="s">
        <v>38</v>
      </c>
      <c r="E59" s="122"/>
    </row>
    <row r="60" spans="1:112 16384:16384" s="13" customFormat="1" hidden="1" outlineLevel="1">
      <c r="A60" s="16"/>
      <c r="B60" s="33"/>
      <c r="C60" s="16"/>
      <c r="D60" s="33"/>
      <c r="E60" s="16"/>
      <c r="XFD60" s="33"/>
    </row>
    <row r="61" spans="1:112 16384:16384" ht="28.2" collapsed="1" thickBot="1">
      <c r="B61" s="142" t="s">
        <v>272</v>
      </c>
      <c r="C61" s="143" t="s">
        <v>273</v>
      </c>
      <c r="D61" s="143" t="s">
        <v>274</v>
      </c>
      <c r="E61" s="144" t="s">
        <v>152</v>
      </c>
      <c r="G61" s="145"/>
    </row>
    <row r="62" spans="1:112 16384:16384" ht="14.4" thickBot="1">
      <c r="C62" s="146" t="str">
        <f>IF(AND(D38&gt;0,'פרטים כלליים, עלויות ותוצאות'!D69&gt;0),IRR(#REF!),"0.0%")</f>
        <v>0.0%</v>
      </c>
      <c r="D62" s="147">
        <f>IF(OR(D38=0,C46=0),0,IF('פרטים כלליים, עלויות ותוצאות'!D69&gt;0,C46/'פרטים כלליים, עלויות ותוצאות'!D69,IF('פרטים כלליים, עלויות ותוצאות'!#REF!&gt;0,C46/'פרטים כלליים, עלויות ותוצאות'!#REF!,0)))</f>
        <v>0</v>
      </c>
      <c r="E62" s="148">
        <f>IF(C46&gt;0,NPV(7,#REF!,#REF!),0)</f>
        <v>0</v>
      </c>
    </row>
    <row r="64" spans="1:112 16384:16384" s="13" customFormat="1" hidden="1" outlineLevel="1">
      <c r="B64" s="33" t="s">
        <v>38</v>
      </c>
      <c r="C64" s="121"/>
      <c r="D64" s="33"/>
      <c r="E64" s="119"/>
    </row>
    <row r="65" spans="1:301" s="13" customFormat="1" hidden="1" outlineLevel="1">
      <c r="A65" s="16"/>
      <c r="BJ65" s="16"/>
    </row>
    <row r="66" spans="1:301" s="13" customFormat="1" ht="17.399999999999999" collapsed="1">
      <c r="A66" s="12"/>
      <c r="B66" s="23" t="s">
        <v>275</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row>
    <row r="67" spans="1:301" s="13" customFormat="1">
      <c r="A67" s="16"/>
    </row>
    <row r="68" spans="1:301" s="13" customFormat="1">
      <c r="A68" s="16"/>
      <c r="B68" s="15" t="s">
        <v>276</v>
      </c>
    </row>
    <row r="69" spans="1:301" s="13" customFormat="1">
      <c r="A69" s="16"/>
      <c r="B69" s="13" t="s">
        <v>277</v>
      </c>
    </row>
    <row r="70" spans="1:301" s="13" customFormat="1">
      <c r="A70" s="16"/>
    </row>
    <row r="71" spans="1:301" s="13" customFormat="1" ht="239.25" customHeight="1">
      <c r="A71" s="16">
        <v>7.4</v>
      </c>
      <c r="B71" s="25" t="s">
        <v>278</v>
      </c>
      <c r="C71" s="593"/>
      <c r="D71" s="593"/>
      <c r="E71" s="592" t="s">
        <v>279</v>
      </c>
      <c r="F71" s="592"/>
      <c r="G71" s="592"/>
    </row>
    <row r="72" spans="1:301" s="13" customFormat="1">
      <c r="A72" s="16"/>
    </row>
    <row r="73" spans="1:301" s="13" customFormat="1" hidden="1" outlineLevel="1">
      <c r="A73" s="16"/>
      <c r="B73" s="27" t="s">
        <v>37</v>
      </c>
      <c r="C73" s="27" t="s">
        <v>54</v>
      </c>
      <c r="D73" s="27" t="s">
        <v>55</v>
      </c>
      <c r="E73" s="43" t="s">
        <v>38</v>
      </c>
      <c r="BN73" s="16"/>
    </row>
    <row r="74" spans="1:301" s="13" customFormat="1" hidden="1" outlineLevel="1">
      <c r="A74" s="16"/>
      <c r="B74" s="594"/>
      <c r="C74" s="595"/>
      <c r="D74" s="594"/>
      <c r="E74" s="594"/>
      <c r="BN74" s="16"/>
    </row>
    <row r="75" spans="1:301" s="13" customFormat="1" hidden="1" outlineLevel="1">
      <c r="A75" s="16"/>
      <c r="B75" s="594"/>
      <c r="C75" s="595"/>
      <c r="D75" s="594"/>
      <c r="E75" s="594"/>
      <c r="BN75" s="16"/>
    </row>
    <row r="76" spans="1:301" s="13" customFormat="1" hidden="1" outlineLevel="1">
      <c r="A76" s="16"/>
      <c r="B76" s="594"/>
      <c r="C76" s="595"/>
      <c r="D76" s="594"/>
      <c r="E76" s="594"/>
      <c r="BN76" s="16"/>
    </row>
    <row r="77" spans="1:301" s="13" customFormat="1" hidden="1" outlineLevel="1">
      <c r="A77" s="16"/>
      <c r="B77" s="594"/>
      <c r="C77" s="595"/>
      <c r="D77" s="594"/>
      <c r="E77" s="594"/>
      <c r="BN77" s="16"/>
    </row>
    <row r="78" spans="1:301" s="13" customFormat="1" hidden="1" outlineLevel="1">
      <c r="A78" s="16"/>
      <c r="B78" s="45"/>
      <c r="D78" s="45"/>
      <c r="E78" s="45"/>
      <c r="BN78" s="16"/>
    </row>
    <row r="79" spans="1:301" s="13" customFormat="1" collapsed="1">
      <c r="A79" s="16">
        <v>7.5</v>
      </c>
      <c r="B79" s="15" t="s">
        <v>280</v>
      </c>
    </row>
    <row r="80" spans="1:301" s="13" customFormat="1">
      <c r="A80" s="16"/>
    </row>
    <row r="81" spans="1:67" s="13" customFormat="1">
      <c r="A81" s="16"/>
      <c r="B81" s="26" t="s">
        <v>281</v>
      </c>
      <c r="C81" s="26" t="s">
        <v>282</v>
      </c>
      <c r="D81" s="26" t="s">
        <v>283</v>
      </c>
      <c r="E81" s="26" t="s">
        <v>284</v>
      </c>
    </row>
    <row r="82" spans="1:67" s="13" customFormat="1">
      <c r="A82" s="16"/>
      <c r="B82" s="44" t="s">
        <v>285</v>
      </c>
      <c r="C82" s="35"/>
      <c r="D82" s="35"/>
      <c r="E82" s="35"/>
    </row>
    <row r="83" spans="1:67" s="13" customFormat="1" ht="14.4">
      <c r="A83" s="16"/>
      <c r="B83" s="39" t="s">
        <v>286</v>
      </c>
    </row>
    <row r="84" spans="1:67" s="13" customFormat="1" ht="15" hidden="1" customHeight="1" outlineLevel="1"/>
    <row r="85" spans="1:67" s="13" customFormat="1" ht="15" hidden="1" customHeight="1" outlineLevel="1">
      <c r="B85" s="27" t="s">
        <v>37</v>
      </c>
      <c r="C85" s="27" t="s">
        <v>54</v>
      </c>
      <c r="D85" s="27" t="s">
        <v>55</v>
      </c>
      <c r="E85" s="43" t="s">
        <v>38</v>
      </c>
      <c r="BN85" s="16"/>
    </row>
    <row r="86" spans="1:67" s="13" customFormat="1" ht="15" hidden="1" customHeight="1" outlineLevel="1">
      <c r="B86" s="594"/>
      <c r="C86" s="595"/>
      <c r="D86" s="594"/>
      <c r="E86" s="594"/>
      <c r="BN86" s="16"/>
    </row>
    <row r="87" spans="1:67" s="13" customFormat="1" ht="15" hidden="1" customHeight="1" outlineLevel="1">
      <c r="B87" s="594"/>
      <c r="C87" s="595"/>
      <c r="D87" s="594"/>
      <c r="E87" s="594"/>
      <c r="BN87" s="16"/>
    </row>
    <row r="88" spans="1:67" s="13" customFormat="1" ht="15" hidden="1" customHeight="1" outlineLevel="1">
      <c r="B88" s="594"/>
      <c r="C88" s="595"/>
      <c r="D88" s="594"/>
      <c r="E88" s="594"/>
      <c r="BN88" s="16"/>
    </row>
    <row r="89" spans="1:67" s="13" customFormat="1" ht="15" hidden="1" customHeight="1" outlineLevel="1">
      <c r="B89" s="594"/>
      <c r="C89" s="595"/>
      <c r="D89" s="594"/>
      <c r="E89" s="594"/>
      <c r="BN89" s="16"/>
    </row>
    <row r="90" spans="1:67" s="13" customFormat="1" ht="15" hidden="1" customHeight="1" outlineLevel="1">
      <c r="B90" s="45"/>
      <c r="D90" s="45"/>
      <c r="E90" s="45"/>
      <c r="BN90" s="16"/>
    </row>
    <row r="91" spans="1:67" s="13" customFormat="1" ht="15" hidden="1" customHeight="1" outlineLevel="1">
      <c r="B91" s="15" t="s">
        <v>287</v>
      </c>
      <c r="BN91" s="16"/>
    </row>
    <row r="92" spans="1:67" s="13" customFormat="1" ht="15" hidden="1" customHeight="1" outlineLevel="1">
      <c r="B92" s="7"/>
      <c r="BN92" s="16"/>
    </row>
    <row r="93" spans="1:67" s="46" customFormat="1" ht="14.4" collapsed="1" thickBot="1">
      <c r="BN93" s="47"/>
    </row>
    <row r="94" spans="1:67" s="7" customFormat="1" ht="83.25" customHeight="1">
      <c r="A94" s="591" t="s">
        <v>288</v>
      </c>
      <c r="B94" s="591"/>
      <c r="C94" s="591"/>
      <c r="D94" s="591"/>
      <c r="BM94" s="18"/>
    </row>
    <row r="95" spans="1:67" s="13" customFormat="1" ht="48" customHeight="1">
      <c r="A95" s="16"/>
      <c r="B95" s="592" t="s">
        <v>155</v>
      </c>
      <c r="C95" s="592"/>
      <c r="BO95" s="16"/>
    </row>
    <row r="96" spans="1:67" s="13" customFormat="1" ht="27.6">
      <c r="A96" s="16">
        <v>7.6</v>
      </c>
      <c r="B96" s="34" t="s">
        <v>156</v>
      </c>
      <c r="C96" s="48"/>
      <c r="BO96" s="16"/>
    </row>
    <row r="97" spans="1:90" s="13" customFormat="1">
      <c r="A97" s="16"/>
      <c r="BJ97" s="16"/>
    </row>
    <row r="98" spans="1:90" s="13" customFormat="1" ht="17.399999999999999">
      <c r="A98" s="115"/>
      <c r="B98" s="50" t="s">
        <v>289</v>
      </c>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row>
    <row r="99" spans="1:90" s="13" customFormat="1">
      <c r="A99" s="16"/>
      <c r="BN99" s="16"/>
    </row>
    <row r="100" spans="1:90" s="13" customFormat="1" ht="14.4">
      <c r="A100" s="55" t="s">
        <v>290</v>
      </c>
      <c r="B100" s="51" t="s">
        <v>291</v>
      </c>
      <c r="C100" s="2"/>
      <c r="D100" s="2"/>
      <c r="E100" s="2"/>
      <c r="F100" s="2"/>
      <c r="G100" s="2"/>
      <c r="H100" s="2"/>
      <c r="I100" s="52"/>
      <c r="J100" s="2"/>
      <c r="K100" s="2"/>
      <c r="L100" s="2"/>
      <c r="M100" s="2"/>
      <c r="N100" s="2"/>
      <c r="O100" s="2"/>
      <c r="P100" s="52"/>
      <c r="Q100" s="2"/>
      <c r="R100" s="2"/>
      <c r="S100" s="2"/>
      <c r="T100" s="2"/>
      <c r="U100" s="2"/>
      <c r="V100" s="2"/>
      <c r="W100" s="52"/>
      <c r="X100" s="2"/>
      <c r="Y100" s="2"/>
      <c r="Z100" s="2"/>
      <c r="AA100" s="2"/>
      <c r="AB100" s="2"/>
      <c r="AC100" s="2"/>
      <c r="AD100" s="52"/>
      <c r="AE100" s="2"/>
      <c r="AF100" s="2"/>
      <c r="AG100" s="2"/>
      <c r="AH100" s="2"/>
      <c r="AI100" s="2"/>
      <c r="AJ100" s="2"/>
      <c r="AK100" s="52"/>
      <c r="AL100" s="2"/>
      <c r="AM100" s="2"/>
      <c r="AN100" s="2"/>
      <c r="AO100" s="2"/>
      <c r="AP100" s="2"/>
      <c r="AQ100" s="2"/>
      <c r="AR100" s="52"/>
      <c r="AS100" s="2"/>
      <c r="AT100" s="2"/>
      <c r="AU100" s="2"/>
      <c r="AV100" s="2"/>
      <c r="AW100" s="2"/>
      <c r="AX100" s="2"/>
      <c r="AY100" s="52"/>
      <c r="AZ100" s="2"/>
      <c r="BA100" s="2"/>
      <c r="BB100" s="2"/>
      <c r="BC100" s="2"/>
      <c r="BD100" s="2"/>
      <c r="BE100" s="2"/>
      <c r="BF100" s="52"/>
      <c r="BG100" s="2"/>
      <c r="BH100" s="2"/>
      <c r="BI100" s="2"/>
      <c r="BJ100" s="2"/>
      <c r="BK100" s="2"/>
      <c r="BL100" s="2"/>
      <c r="BM100" s="52"/>
      <c r="BN100" s="2"/>
      <c r="BO100" s="2"/>
      <c r="BP100" s="2"/>
      <c r="BQ100" s="2"/>
      <c r="BR100" s="2"/>
      <c r="BS100" s="2"/>
      <c r="BT100" s="2"/>
      <c r="BU100" s="2"/>
      <c r="BV100" s="2"/>
      <c r="BW100" s="2"/>
      <c r="BX100" s="2"/>
      <c r="BY100" s="2"/>
      <c r="BZ100" s="2"/>
      <c r="CA100" s="2"/>
      <c r="CB100" s="2"/>
      <c r="CC100" s="2"/>
    </row>
    <row r="101" spans="1:90" s="13" customFormat="1" ht="14.4">
      <c r="A101" s="55"/>
      <c r="B101" s="2"/>
      <c r="C101" s="2"/>
      <c r="D101" s="2"/>
      <c r="E101" s="2"/>
      <c r="F101" s="2"/>
      <c r="G101" s="2"/>
      <c r="H101" s="2"/>
      <c r="I101" s="52"/>
      <c r="J101" s="2"/>
      <c r="K101" s="2"/>
      <c r="L101" s="2"/>
      <c r="M101" s="2"/>
      <c r="N101" s="2"/>
      <c r="O101" s="2"/>
      <c r="P101" s="52"/>
      <c r="Q101" s="2"/>
      <c r="R101" s="2"/>
      <c r="S101" s="2"/>
      <c r="T101" s="2"/>
      <c r="U101" s="2"/>
      <c r="V101" s="2"/>
      <c r="W101" s="52"/>
      <c r="X101" s="2"/>
      <c r="Y101" s="2"/>
      <c r="Z101" s="2"/>
      <c r="AA101" s="2"/>
      <c r="AB101" s="2"/>
      <c r="AC101" s="2"/>
      <c r="AD101" s="52"/>
      <c r="AE101" s="2"/>
      <c r="AF101" s="2"/>
      <c r="AG101" s="2"/>
      <c r="AH101" s="2"/>
      <c r="AI101" s="2"/>
      <c r="AJ101" s="2"/>
      <c r="AK101" s="52"/>
      <c r="AL101" s="2"/>
      <c r="AM101" s="2"/>
      <c r="AN101" s="2"/>
      <c r="AO101" s="2"/>
      <c r="AP101" s="2"/>
      <c r="AQ101" s="2"/>
      <c r="AR101" s="52"/>
      <c r="AS101" s="2"/>
      <c r="AT101" s="2"/>
      <c r="AU101" s="2"/>
      <c r="AV101" s="2"/>
      <c r="AW101" s="2"/>
      <c r="AX101" s="2"/>
      <c r="AY101" s="52"/>
      <c r="AZ101" s="2"/>
      <c r="BA101" s="2"/>
      <c r="BB101" s="2"/>
      <c r="BC101" s="2"/>
      <c r="BD101" s="2"/>
      <c r="BE101" s="2"/>
      <c r="BF101" s="52"/>
      <c r="BG101" s="2"/>
      <c r="BH101" s="2"/>
      <c r="BI101" s="2"/>
      <c r="BJ101" s="2"/>
      <c r="BK101" s="2"/>
      <c r="BL101" s="2"/>
      <c r="BM101" s="52"/>
      <c r="BN101" s="2"/>
      <c r="BO101" s="2"/>
      <c r="BP101" s="2"/>
      <c r="BQ101" s="2"/>
      <c r="BR101" s="2"/>
      <c r="BS101" s="2"/>
      <c r="BT101" s="2"/>
      <c r="BU101" s="2"/>
      <c r="BV101" s="2"/>
      <c r="BW101" s="2"/>
      <c r="BX101" s="2"/>
      <c r="BY101" s="2"/>
      <c r="BZ101" s="2"/>
      <c r="CA101" s="2"/>
      <c r="CB101" s="2"/>
      <c r="CC101" s="2"/>
    </row>
    <row r="102" spans="1:90" s="13" customFormat="1" ht="27.6">
      <c r="A102" s="55"/>
      <c r="B102" s="53" t="s">
        <v>292</v>
      </c>
      <c r="C102" s="48"/>
      <c r="D102" s="53" t="s">
        <v>293</v>
      </c>
      <c r="E102" s="48"/>
      <c r="F102" s="2"/>
      <c r="G102" s="2"/>
      <c r="H102" s="2"/>
      <c r="I102" s="2"/>
      <c r="J102" s="5"/>
      <c r="K102" s="2"/>
      <c r="L102" s="55"/>
      <c r="M102" s="5"/>
      <c r="N102" s="2"/>
      <c r="O102" s="5"/>
      <c r="P102" s="2"/>
      <c r="Q102" s="5"/>
      <c r="R102" s="2"/>
      <c r="S102" s="55"/>
      <c r="T102" s="5"/>
      <c r="U102" s="2"/>
      <c r="V102" s="5"/>
      <c r="W102" s="2"/>
      <c r="X102" s="5"/>
      <c r="Y102" s="2"/>
      <c r="Z102" s="55"/>
      <c r="AA102" s="5"/>
      <c r="AB102" s="2"/>
      <c r="AC102" s="5"/>
      <c r="AD102" s="2"/>
      <c r="AE102" s="5"/>
      <c r="AF102" s="2"/>
      <c r="AG102" s="55"/>
      <c r="AH102" s="5"/>
      <c r="AI102" s="2"/>
      <c r="AJ102" s="5"/>
      <c r="AK102" s="2"/>
      <c r="AL102" s="5"/>
      <c r="AM102" s="2"/>
      <c r="AN102" s="55"/>
      <c r="AO102" s="5"/>
      <c r="AP102" s="5"/>
      <c r="AQ102" s="5"/>
      <c r="AR102" s="2"/>
      <c r="AS102" s="5"/>
      <c r="AT102" s="2"/>
      <c r="AU102" s="55"/>
      <c r="AV102" s="5"/>
      <c r="AW102" s="5"/>
      <c r="AX102" s="5"/>
      <c r="AY102" s="2"/>
      <c r="AZ102" s="5"/>
      <c r="BA102" s="2"/>
      <c r="BB102" s="55"/>
      <c r="BC102" s="5"/>
      <c r="BD102" s="5"/>
      <c r="BE102" s="5"/>
      <c r="BF102" s="2"/>
      <c r="BG102" s="5"/>
      <c r="BH102" s="2"/>
      <c r="BI102" s="55"/>
      <c r="BJ102" s="5"/>
      <c r="BK102" s="5"/>
      <c r="BL102" s="5"/>
      <c r="BM102" s="2"/>
      <c r="BN102" s="5"/>
      <c r="BO102" s="2"/>
      <c r="BP102" s="55"/>
      <c r="BQ102" s="5"/>
      <c r="BR102" s="5"/>
      <c r="BS102" s="5"/>
      <c r="BT102" s="2"/>
      <c r="BU102" s="2"/>
      <c r="BV102" s="2"/>
      <c r="BW102" s="2"/>
      <c r="BX102" s="2"/>
      <c r="BY102" s="2"/>
      <c r="BZ102" s="2"/>
      <c r="CA102" s="2"/>
      <c r="CB102" s="2"/>
      <c r="CC102" s="2"/>
    </row>
    <row r="103" spans="1:90" s="13" customFormat="1" ht="14.4">
      <c r="A103" s="55"/>
      <c r="B103" s="5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55"/>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3" customFormat="1">
      <c r="A104" s="55"/>
      <c r="B104" s="56" t="s">
        <v>294</v>
      </c>
      <c r="C104" s="57"/>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55"/>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3" customFormat="1" ht="14.4">
      <c r="A105" s="55"/>
      <c r="B105" s="5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55"/>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3" customFormat="1">
      <c r="A106" s="55" t="s">
        <v>295</v>
      </c>
      <c r="B106" s="51" t="s">
        <v>296</v>
      </c>
      <c r="C106" s="2"/>
      <c r="D106" s="2"/>
      <c r="E106" s="2"/>
      <c r="F106" s="2"/>
      <c r="G106" s="2"/>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row>
    <row r="107" spans="1:90" s="13" customFormat="1">
      <c r="A107" s="55"/>
      <c r="B107" s="59"/>
      <c r="C107" s="2"/>
      <c r="D107" s="2"/>
      <c r="E107" s="2"/>
      <c r="F107" s="2"/>
      <c r="G107" s="2"/>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row>
    <row r="108" spans="1:90" s="13" customFormat="1" ht="41.4">
      <c r="A108" s="55"/>
      <c r="B108" s="53" t="s">
        <v>297</v>
      </c>
      <c r="C108" s="48"/>
      <c r="D108" s="53" t="s">
        <v>293</v>
      </c>
      <c r="E108" s="48"/>
      <c r="F108" s="2"/>
      <c r="G108" s="2"/>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row>
    <row r="109" spans="1:90" s="13" customFormat="1" ht="14.4">
      <c r="A109" s="55"/>
      <c r="B109" s="52"/>
      <c r="C109" s="2"/>
      <c r="D109" s="2"/>
      <c r="E109" s="2"/>
      <c r="F109" s="2"/>
      <c r="G109" s="2"/>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row>
    <row r="110" spans="1:90" s="13" customFormat="1">
      <c r="A110" s="55"/>
      <c r="B110" s="60" t="s">
        <v>294</v>
      </c>
      <c r="C110" s="57"/>
      <c r="D110" s="2"/>
      <c r="E110" s="2"/>
      <c r="F110" s="2"/>
      <c r="G110" s="2"/>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row>
    <row r="111" spans="1:90" s="13" customFormat="1">
      <c r="A111" s="55"/>
      <c r="B111" s="2"/>
      <c r="C111" s="2"/>
      <c r="D111" s="2"/>
      <c r="E111" s="2"/>
      <c r="F111" s="2"/>
      <c r="G111" s="5"/>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3" customFormat="1">
      <c r="A112" s="55" t="s">
        <v>298</v>
      </c>
      <c r="B112" s="61" t="s">
        <v>299</v>
      </c>
      <c r="C112" s="62" t="s">
        <v>300</v>
      </c>
      <c r="D112" s="2" t="s">
        <v>301</v>
      </c>
      <c r="E112" s="2" t="s">
        <v>302</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55"/>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3" customFormat="1" ht="27.6">
      <c r="A113" s="55"/>
      <c r="B113" s="4" t="s">
        <v>303</v>
      </c>
      <c r="C113" s="124" t="str">
        <f>IF(D123=0,"תא זה יתעדכן עם מילוי תקופת הדיווח",DATE(D123,E123,F123))</f>
        <v>תא זה יתעדכן עם מילוי תקופת הדיווח</v>
      </c>
      <c r="D113" s="124" t="str">
        <f>IF(D124=0,"תא זה יתעדכן עם מילוי תקופת הדיווח",DATE(D124,E124,F124))</f>
        <v>תא זה יתעדכן עם מילוי תקופת הדיווח</v>
      </c>
      <c r="E113" s="114" t="str">
        <f>IF(D150&gt;0,D150,"תא זה יתעדכן עם מילוי נתוני תקופת הדיווח")</f>
        <v>תא זה יתעדכן עם מילוי נתוני תקופת הדיווח</v>
      </c>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55"/>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row>
    <row r="114" spans="1:156" s="13" customFormat="1" ht="27.6">
      <c r="A114" s="55"/>
      <c r="B114" s="4" t="s">
        <v>304</v>
      </c>
      <c r="C114" s="124" t="str">
        <f>IF(D163=0,"תא זה יתעדכן עם מילוי תקופת הדיווח",DATE(D163,E163,F163))</f>
        <v>תא זה יתעדכן עם מילוי תקופת הדיווח</v>
      </c>
      <c r="D114" s="124" t="str">
        <f>IF(D165=0,"תא זה יתעדכן עם מילוי תקופת הדיווח",DATE(D165,E165,F165))</f>
        <v>תא זה יתעדכן עם מילוי תקופת הדיווח</v>
      </c>
      <c r="E114" s="114" t="str">
        <f>IF(D184&gt;0,D184,"תא זה יתעדכן עם מילוי נתוני תקופת הדיווח")</f>
        <v>תא זה יתעדכן עם מילוי נתוני תקופת הדיווח</v>
      </c>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55"/>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row>
    <row r="115" spans="1:156" s="13" customFormat="1" ht="33" customHeight="1">
      <c r="A115" s="55"/>
      <c r="B115" s="4" t="s">
        <v>305</v>
      </c>
      <c r="C115" s="124" t="str">
        <f>IF(D196=0,"תא זה יתעדכן עם מילוי תקופת הדיווח",DATE(D196,E196,F196))</f>
        <v>תא זה יתעדכן עם מילוי תקופת הדיווח</v>
      </c>
      <c r="D115" s="124" t="str">
        <f>IF(D197=0,"תא זה יתעדכן עם מילוי תקופת הדיווח",DATE(D197,E197,F197))</f>
        <v>תא זה יתעדכן עם מילוי תקופת הדיווח</v>
      </c>
      <c r="E115" s="114" t="str">
        <f>IF(D216&gt;0,D216,"תא זה יתעדכן עם מילוי נתוני תקופת הדיווח")</f>
        <v>תא זה יתעדכן עם מילוי נתוני תקופת הדיווח</v>
      </c>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55"/>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row>
    <row r="116" spans="1:156" s="13" customFormat="1">
      <c r="A116" s="55"/>
      <c r="B116" s="63"/>
      <c r="C116" s="62"/>
      <c r="D116" s="62" t="s">
        <v>306</v>
      </c>
      <c r="E116" s="114">
        <f>SUM(E113:E115)</f>
        <v>0</v>
      </c>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55"/>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row>
    <row r="117" spans="1:156" s="13" customFormat="1">
      <c r="A117" s="55"/>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3" customFormat="1" ht="17.399999999999999">
      <c r="A118" s="116"/>
      <c r="B118" s="65" t="s">
        <v>307</v>
      </c>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row>
    <row r="119" spans="1:156" s="13" customFormat="1">
      <c r="A119" s="5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row>
    <row r="120" spans="1:156" s="82" customFormat="1" ht="28.2">
      <c r="A120" s="149">
        <v>7.7</v>
      </c>
      <c r="B120" s="66" t="s">
        <v>154</v>
      </c>
      <c r="C120" s="79"/>
      <c r="D120" s="80"/>
      <c r="E120" s="79"/>
      <c r="F120" s="79"/>
      <c r="G120" s="79"/>
      <c r="H120" s="79"/>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1"/>
      <c r="BI120" s="81"/>
      <c r="BJ120" s="81"/>
      <c r="BK120" s="81"/>
      <c r="BL120" s="81"/>
      <c r="BM120" s="81"/>
      <c r="BN120" s="81"/>
      <c r="BO120" s="81"/>
      <c r="BP120" s="81"/>
      <c r="BQ120" s="81"/>
      <c r="BR120" s="81"/>
      <c r="BS120" s="81"/>
      <c r="BT120" s="81"/>
      <c r="BU120" s="81"/>
      <c r="BV120" s="81"/>
      <c r="BW120" s="81"/>
      <c r="BX120" s="81"/>
      <c r="BY120" s="81"/>
      <c r="BZ120" s="79"/>
      <c r="CA120" s="79"/>
      <c r="CB120" s="79"/>
      <c r="CC120" s="79"/>
      <c r="CD120" s="79"/>
      <c r="CE120" s="79"/>
      <c r="CF120" s="79"/>
      <c r="CG120" s="79"/>
      <c r="CH120" s="79"/>
      <c r="CI120" s="79"/>
      <c r="CJ120" s="79"/>
      <c r="CK120" s="79"/>
      <c r="CL120" s="79"/>
    </row>
    <row r="121" spans="1:156" s="13" customFormat="1" ht="28.2">
      <c r="A121" s="150"/>
      <c r="B121" s="95"/>
      <c r="C121" s="2"/>
      <c r="D121" s="84"/>
      <c r="E121" s="2"/>
      <c r="F121" s="2"/>
      <c r="G121" s="2"/>
      <c r="H121" s="2"/>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2"/>
      <c r="CA121" s="2"/>
      <c r="CB121" s="2"/>
      <c r="CC121" s="2"/>
      <c r="CD121" s="2"/>
      <c r="CE121" s="2"/>
      <c r="CF121" s="2"/>
      <c r="CG121" s="2"/>
      <c r="CH121" s="2"/>
      <c r="CI121" s="2"/>
      <c r="CJ121" s="2"/>
      <c r="CK121" s="2"/>
      <c r="CL121" s="2"/>
    </row>
    <row r="122" spans="1:156" s="13" customFormat="1">
      <c r="A122" s="55"/>
      <c r="B122" s="67" t="s">
        <v>308</v>
      </c>
      <c r="C122" s="54"/>
      <c r="D122" s="68" t="s">
        <v>42</v>
      </c>
      <c r="E122" s="68" t="s">
        <v>43</v>
      </c>
      <c r="F122" s="5" t="s">
        <v>309</v>
      </c>
      <c r="G122" s="5"/>
      <c r="H122" s="2"/>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2"/>
      <c r="CA122" s="2"/>
      <c r="CB122" s="2"/>
      <c r="CC122" s="2"/>
      <c r="CD122" s="2"/>
      <c r="CE122" s="2"/>
      <c r="CF122" s="2"/>
      <c r="CG122" s="2"/>
      <c r="CH122" s="2"/>
      <c r="CI122" s="2"/>
      <c r="CJ122" s="2"/>
      <c r="CK122" s="2"/>
      <c r="CL122" s="2"/>
    </row>
    <row r="123" spans="1:156" s="13" customFormat="1" ht="28.8">
      <c r="A123" s="55"/>
      <c r="B123" s="69" t="s">
        <v>310</v>
      </c>
      <c r="C123" s="53" t="s">
        <v>300</v>
      </c>
      <c r="D123" s="57"/>
      <c r="E123" s="57"/>
      <c r="F123" s="57"/>
      <c r="G123" s="5"/>
      <c r="H123" s="2"/>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2"/>
      <c r="CA123" s="2"/>
      <c r="CB123" s="2"/>
      <c r="CC123" s="2"/>
      <c r="CD123" s="2"/>
      <c r="CE123" s="2"/>
      <c r="CF123" s="2"/>
      <c r="CG123" s="2"/>
      <c r="CH123" s="2"/>
      <c r="CI123" s="2"/>
      <c r="CJ123" s="2"/>
      <c r="CK123" s="2"/>
      <c r="CL123" s="2"/>
    </row>
    <row r="124" spans="1:156" s="13" customFormat="1">
      <c r="A124" s="55"/>
      <c r="B124" s="62"/>
      <c r="C124" s="70" t="s">
        <v>301</v>
      </c>
      <c r="D124" s="57"/>
      <c r="E124" s="57"/>
      <c r="F124" s="57"/>
      <c r="G124" s="5"/>
      <c r="H124" s="2"/>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2"/>
      <c r="CA124" s="2"/>
      <c r="CB124" s="2"/>
      <c r="CC124" s="2"/>
      <c r="CD124" s="2"/>
      <c r="CE124" s="2"/>
      <c r="CF124" s="2"/>
      <c r="CG124" s="2"/>
      <c r="CH124" s="2"/>
      <c r="CI124" s="2"/>
      <c r="CJ124" s="2"/>
      <c r="CK124" s="2"/>
      <c r="CL124" s="2"/>
    </row>
    <row r="125" spans="1:156" s="13" customFormat="1">
      <c r="A125" s="55"/>
      <c r="B125" s="71" t="s">
        <v>311</v>
      </c>
      <c r="C125" s="72"/>
      <c r="D125" s="72" t="s">
        <v>312</v>
      </c>
      <c r="E125" s="72" t="s">
        <v>313</v>
      </c>
      <c r="F125" s="72" t="s">
        <v>314</v>
      </c>
      <c r="G125" s="73" t="s">
        <v>315</v>
      </c>
      <c r="H125" s="2"/>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2"/>
      <c r="CA125" s="2"/>
      <c r="CB125" s="2"/>
      <c r="CC125" s="2"/>
      <c r="CD125" s="2"/>
      <c r="CE125" s="2"/>
      <c r="CF125" s="2"/>
      <c r="CG125" s="2"/>
      <c r="CH125" s="2"/>
      <c r="CI125" s="2"/>
      <c r="CJ125" s="2"/>
      <c r="CK125" s="2"/>
      <c r="CL125" s="2"/>
    </row>
    <row r="126" spans="1:156" s="13" customFormat="1" ht="43.2">
      <c r="A126" s="55"/>
      <c r="B126" s="5"/>
      <c r="C126" s="74" t="s">
        <v>316</v>
      </c>
      <c r="D126" s="57"/>
      <c r="E126" s="57"/>
      <c r="F126" s="57"/>
      <c r="G126" s="57"/>
      <c r="H126" s="2"/>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2"/>
      <c r="CA126" s="2"/>
      <c r="CB126" s="2"/>
      <c r="CC126" s="2"/>
      <c r="CD126" s="2"/>
      <c r="CE126" s="2"/>
      <c r="CF126" s="2"/>
      <c r="CG126" s="2"/>
      <c r="CH126" s="2"/>
      <c r="CI126" s="2"/>
      <c r="CJ126" s="2"/>
      <c r="CK126" s="2"/>
      <c r="CL126" s="2"/>
    </row>
    <row r="127" spans="1:156" s="13" customFormat="1" ht="14.4">
      <c r="A127" s="55"/>
      <c r="B127" s="4"/>
      <c r="C127" s="75"/>
      <c r="D127" s="57"/>
      <c r="E127" s="57"/>
      <c r="F127" s="57"/>
      <c r="G127" s="57"/>
      <c r="H127" s="2"/>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2"/>
      <c r="CA127" s="2"/>
      <c r="CB127" s="2"/>
      <c r="CC127" s="2"/>
      <c r="CD127" s="2"/>
      <c r="CE127" s="2"/>
      <c r="CF127" s="2"/>
      <c r="CG127" s="2"/>
      <c r="CH127" s="2"/>
      <c r="CI127" s="2"/>
      <c r="CJ127" s="2"/>
      <c r="CK127" s="2"/>
      <c r="CL127" s="2"/>
    </row>
    <row r="128" spans="1:156" s="13" customFormat="1">
      <c r="A128" s="55"/>
      <c r="B128" s="62"/>
      <c r="C128" s="2"/>
      <c r="D128" s="2"/>
      <c r="E128" s="5"/>
      <c r="F128" s="5"/>
      <c r="G128" s="5"/>
      <c r="H128" s="2"/>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row>
    <row r="129" spans="1:77" s="13" customFormat="1">
      <c r="A129" s="55"/>
      <c r="B129" s="67" t="s">
        <v>317</v>
      </c>
      <c r="C129" s="2"/>
      <c r="D129" s="2"/>
      <c r="E129" s="5"/>
      <c r="F129" s="5"/>
      <c r="G129" s="5"/>
      <c r="H129" s="2"/>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row>
    <row r="130" spans="1:77" s="13" customFormat="1">
      <c r="A130" s="55"/>
      <c r="B130" s="62"/>
      <c r="C130" s="2"/>
      <c r="D130" s="2"/>
      <c r="E130" s="5"/>
      <c r="F130" s="5"/>
      <c r="G130" s="5"/>
      <c r="H130" s="2"/>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row>
    <row r="131" spans="1:77" s="13" customFormat="1">
      <c r="A131" s="55"/>
      <c r="B131" s="96" t="s">
        <v>318</v>
      </c>
      <c r="C131" s="2"/>
      <c r="D131" s="2"/>
      <c r="E131" s="5"/>
      <c r="F131" s="5"/>
      <c r="G131" s="5"/>
      <c r="H131" s="2"/>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row>
    <row r="132" spans="1:77" ht="41.4">
      <c r="B132" s="125" t="s">
        <v>319</v>
      </c>
      <c r="C132" s="87" t="s">
        <v>51</v>
      </c>
      <c r="D132" s="136" t="s">
        <v>251</v>
      </c>
      <c r="E132" s="88" t="s">
        <v>320</v>
      </c>
    </row>
    <row r="133" spans="1:77">
      <c r="B133" s="13"/>
      <c r="C133" s="89">
        <v>1</v>
      </c>
      <c r="D133" s="90"/>
      <c r="E133" s="36"/>
    </row>
    <row r="134" spans="1:77">
      <c r="C134" s="91">
        <v>2</v>
      </c>
      <c r="D134" s="90"/>
      <c r="E134" s="36"/>
    </row>
    <row r="135" spans="1:77">
      <c r="C135" s="91">
        <v>3</v>
      </c>
      <c r="D135" s="90"/>
      <c r="E135" s="36"/>
    </row>
    <row r="136" spans="1:77">
      <c r="C136" s="91">
        <v>4</v>
      </c>
      <c r="D136" s="90"/>
      <c r="E136" s="36"/>
    </row>
    <row r="137" spans="1:77">
      <c r="C137" s="91">
        <v>5</v>
      </c>
      <c r="D137" s="90"/>
      <c r="E137" s="36"/>
    </row>
    <row r="138" spans="1:77">
      <c r="C138" s="91">
        <v>6</v>
      </c>
      <c r="D138" s="90"/>
      <c r="E138" s="36"/>
    </row>
    <row r="139" spans="1:77">
      <c r="C139" s="91">
        <v>7</v>
      </c>
      <c r="D139" s="90"/>
      <c r="E139" s="36"/>
    </row>
    <row r="140" spans="1:77">
      <c r="C140" s="91">
        <v>8</v>
      </c>
      <c r="D140" s="90"/>
      <c r="E140" s="36"/>
    </row>
    <row r="141" spans="1:77">
      <c r="C141" s="91">
        <v>9</v>
      </c>
      <c r="D141" s="90"/>
      <c r="E141" s="36"/>
      <c r="F141" s="111"/>
    </row>
    <row r="142" spans="1:77">
      <c r="C142" s="92">
        <v>10</v>
      </c>
      <c r="D142" s="90"/>
      <c r="E142" s="36"/>
    </row>
    <row r="143" spans="1:77">
      <c r="C143" s="597" t="s">
        <v>177</v>
      </c>
      <c r="D143" s="598"/>
      <c r="E143" s="138">
        <f>SUM(E133:E142)</f>
        <v>0</v>
      </c>
    </row>
    <row r="144" spans="1:77">
      <c r="A144" s="45"/>
    </row>
    <row r="145" spans="1:78" s="13" customFormat="1" ht="18" thickBot="1">
      <c r="A145" s="16"/>
      <c r="C145" s="97"/>
      <c r="D145" s="97"/>
      <c r="E145" s="97"/>
      <c r="F145" s="98"/>
      <c r="G145" s="98"/>
      <c r="H145" s="99"/>
      <c r="I145" s="2"/>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row>
    <row r="146" spans="1:78" s="13" customFormat="1">
      <c r="A146" s="16"/>
      <c r="B146" s="6" t="s">
        <v>321</v>
      </c>
      <c r="C146" s="100"/>
      <c r="D146" s="101" t="s">
        <v>322</v>
      </c>
      <c r="E146" s="102" t="s">
        <v>323</v>
      </c>
      <c r="F146" s="103" t="s">
        <v>324</v>
      </c>
      <c r="G146" s="104" t="s">
        <v>325</v>
      </c>
      <c r="I146" s="599"/>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row>
    <row r="147" spans="1:78" s="13" customFormat="1" ht="58.2" thickBot="1">
      <c r="A147" s="16"/>
      <c r="C147" s="118" t="s">
        <v>326</v>
      </c>
      <c r="D147" s="105">
        <f>IF(E143=0,0,E143*tCO2e_KWhחשמל)</f>
        <v>0</v>
      </c>
      <c r="E147" s="151">
        <f>IF(E143&gt;0,$C$51,0)</f>
        <v>0</v>
      </c>
      <c r="F147" s="152">
        <f>IF(E147=0,0,-1*(1-D147/E147))</f>
        <v>0</v>
      </c>
      <c r="G147" s="106"/>
      <c r="H147" s="126" t="s">
        <v>327</v>
      </c>
      <c r="I147" s="599"/>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row>
    <row r="148" spans="1:78" s="13" customFormat="1" ht="14.4" thickBot="1">
      <c r="A148" s="16"/>
      <c r="B148" s="62"/>
      <c r="C148" s="3"/>
      <c r="D148" s="77"/>
      <c r="E148" s="5"/>
      <c r="F148" s="78"/>
      <c r="G148" s="2"/>
      <c r="H148" s="2"/>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row>
    <row r="149" spans="1:78" s="13" customFormat="1">
      <c r="A149" s="16"/>
      <c r="B149" s="6" t="s">
        <v>328</v>
      </c>
      <c r="C149" s="107"/>
      <c r="D149" s="108" t="s">
        <v>322</v>
      </c>
      <c r="E149" s="109" t="s">
        <v>323</v>
      </c>
      <c r="F149" s="108" t="s">
        <v>324</v>
      </c>
      <c r="G149" s="110" t="s">
        <v>325</v>
      </c>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row>
    <row r="150" spans="1:78" s="13" customFormat="1" ht="58.2" thickBot="1">
      <c r="A150" s="16"/>
      <c r="B150" s="62"/>
      <c r="C150" s="76" t="s">
        <v>329</v>
      </c>
      <c r="D150" s="105">
        <f>IF(E143=0,0,E143)</f>
        <v>0</v>
      </c>
      <c r="E150" s="105">
        <f>IF(E143&gt;0,$E$51,0)</f>
        <v>0</v>
      </c>
      <c r="F150" s="152">
        <f>IF(E150=0,0,-1*(1-D150/E150))</f>
        <v>0</v>
      </c>
      <c r="G150" s="106"/>
      <c r="H150" s="153" t="s">
        <v>327</v>
      </c>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row>
    <row r="151" spans="1:78" s="16" customFormat="1"/>
    <row r="152" spans="1:78" s="13" customFormat="1">
      <c r="A152" s="16"/>
      <c r="B152" s="62"/>
      <c r="C152" s="3"/>
      <c r="D152" s="77"/>
      <c r="E152" s="5"/>
      <c r="F152" s="2"/>
      <c r="G152" s="2"/>
      <c r="H152" s="2"/>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row>
    <row r="153" spans="1:78" s="82" customFormat="1" ht="28.2">
      <c r="A153" s="117">
        <v>7.8</v>
      </c>
      <c r="B153" s="127" t="s">
        <v>190</v>
      </c>
      <c r="C153" s="79"/>
      <c r="D153" s="80"/>
      <c r="E153" s="79"/>
      <c r="F153" s="79"/>
      <c r="G153" s="79"/>
      <c r="H153" s="79"/>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c r="AP153" s="81"/>
      <c r="AQ153" s="81"/>
      <c r="AR153" s="81"/>
      <c r="AS153" s="81"/>
      <c r="AT153" s="81"/>
      <c r="AU153" s="81"/>
      <c r="AV153" s="81"/>
      <c r="AW153" s="81"/>
      <c r="AX153" s="81"/>
      <c r="AY153" s="81"/>
      <c r="AZ153" s="81"/>
      <c r="BA153" s="81"/>
      <c r="BB153" s="81"/>
      <c r="BC153" s="81"/>
      <c r="BD153" s="81"/>
      <c r="BE153" s="81"/>
      <c r="BF153" s="81"/>
      <c r="BG153" s="81"/>
      <c r="BH153" s="81"/>
      <c r="BI153" s="81"/>
      <c r="BJ153" s="81"/>
      <c r="BK153" s="81"/>
      <c r="BL153" s="81"/>
      <c r="BM153" s="81"/>
      <c r="BN153" s="81"/>
      <c r="BO153" s="81"/>
      <c r="BP153" s="81"/>
      <c r="BQ153" s="81"/>
      <c r="BR153" s="81"/>
      <c r="BS153" s="81"/>
      <c r="BT153" s="81"/>
      <c r="BU153" s="81"/>
      <c r="BV153" s="81"/>
      <c r="BW153" s="81"/>
      <c r="BX153" s="81"/>
      <c r="BY153" s="81"/>
    </row>
    <row r="154" spans="1:78" s="13" customFormat="1">
      <c r="A154" s="55"/>
      <c r="B154" s="83"/>
      <c r="C154" s="2"/>
      <c r="D154" s="84"/>
      <c r="E154" s="2"/>
      <c r="F154" s="2"/>
      <c r="G154" s="2"/>
      <c r="H154" s="2"/>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row>
    <row r="155" spans="1:78" s="13" customFormat="1" ht="27.6">
      <c r="A155" s="55"/>
      <c r="B155" s="34" t="s">
        <v>191</v>
      </c>
      <c r="C155" s="48"/>
      <c r="D155" s="84"/>
      <c r="E155" s="2"/>
      <c r="F155" s="2"/>
      <c r="G155" s="2"/>
      <c r="H155" s="2"/>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row>
    <row r="156" spans="1:78" s="13" customFormat="1">
      <c r="A156" s="55"/>
      <c r="B156" s="34"/>
      <c r="C156" s="84"/>
      <c r="D156" s="84"/>
      <c r="E156" s="2"/>
      <c r="F156" s="2"/>
      <c r="G156" s="2"/>
      <c r="H156" s="2"/>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row>
    <row r="157" spans="1:78" s="13" customFormat="1">
      <c r="A157" s="55"/>
      <c r="B157" s="67" t="s">
        <v>308</v>
      </c>
      <c r="C157" s="54"/>
      <c r="D157" s="68" t="s">
        <v>42</v>
      </c>
      <c r="E157" s="68" t="s">
        <v>43</v>
      </c>
      <c r="F157" s="5" t="s">
        <v>309</v>
      </c>
      <c r="G157" s="5"/>
      <c r="H157" s="2"/>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row>
    <row r="158" spans="1:78" s="13" customFormat="1" ht="28.8">
      <c r="A158" s="55"/>
      <c r="B158" s="69" t="s">
        <v>310</v>
      </c>
      <c r="C158" s="53" t="s">
        <v>300</v>
      </c>
      <c r="D158" s="57"/>
      <c r="E158" s="57"/>
      <c r="F158" s="57"/>
      <c r="G158" s="5"/>
      <c r="H158" s="2"/>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row>
    <row r="159" spans="1:78" s="13" customFormat="1">
      <c r="A159" s="55"/>
      <c r="B159" s="62"/>
      <c r="C159" s="70" t="s">
        <v>301</v>
      </c>
      <c r="D159" s="57"/>
      <c r="E159" s="57"/>
      <c r="F159" s="57"/>
      <c r="G159" s="5"/>
      <c r="H159" s="2"/>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row>
    <row r="160" spans="1:78" s="13" customFormat="1">
      <c r="A160" s="55"/>
      <c r="B160" s="71" t="s">
        <v>311</v>
      </c>
      <c r="C160" s="72"/>
      <c r="D160" s="72" t="s">
        <v>312</v>
      </c>
      <c r="E160" s="72" t="s">
        <v>313</v>
      </c>
      <c r="F160" s="72" t="s">
        <v>314</v>
      </c>
      <c r="G160" s="72" t="s">
        <v>315</v>
      </c>
      <c r="H160" s="2"/>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row>
    <row r="161" spans="1:77" s="13" customFormat="1" ht="43.2">
      <c r="A161" s="55"/>
      <c r="B161" s="5"/>
      <c r="C161" s="74" t="s">
        <v>316</v>
      </c>
      <c r="D161" s="57"/>
      <c r="E161" s="57"/>
      <c r="F161" s="57"/>
      <c r="G161" s="57"/>
      <c r="H161" s="2"/>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row>
    <row r="162" spans="1:77" s="13" customFormat="1" ht="14.4">
      <c r="A162" s="55"/>
      <c r="B162" s="4"/>
      <c r="C162" s="75"/>
      <c r="D162" s="57"/>
      <c r="E162" s="57"/>
      <c r="F162" s="57"/>
      <c r="G162" s="57"/>
      <c r="H162" s="2"/>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row>
    <row r="163" spans="1:77" s="13" customFormat="1">
      <c r="A163" s="55"/>
      <c r="B163" s="67" t="s">
        <v>317</v>
      </c>
      <c r="C163" s="2"/>
      <c r="D163" s="2"/>
      <c r="E163" s="5"/>
      <c r="F163" s="5"/>
      <c r="G163" s="5"/>
      <c r="H163" s="2"/>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row>
    <row r="164" spans="1:77" s="13" customFormat="1">
      <c r="A164" s="55"/>
      <c r="B164" s="6"/>
      <c r="C164" s="2"/>
      <c r="D164" s="2"/>
      <c r="E164" s="5"/>
      <c r="F164" s="5"/>
      <c r="G164" s="5"/>
      <c r="H164" s="2"/>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row>
    <row r="165" spans="1:77" s="13" customFormat="1">
      <c r="A165" s="55"/>
      <c r="B165" s="96" t="s">
        <v>318</v>
      </c>
      <c r="C165" s="2"/>
      <c r="D165" s="2"/>
      <c r="E165" s="5"/>
      <c r="F165" s="5"/>
      <c r="G165" s="5"/>
      <c r="H165" s="2"/>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row>
    <row r="166" spans="1:77" ht="41.4">
      <c r="B166" s="125" t="s">
        <v>319</v>
      </c>
      <c r="C166" s="87" t="s">
        <v>51</v>
      </c>
      <c r="D166" s="136" t="s">
        <v>251</v>
      </c>
      <c r="E166" s="88" t="s">
        <v>320</v>
      </c>
    </row>
    <row r="167" spans="1:77">
      <c r="B167" s="34"/>
      <c r="C167" s="89">
        <v>1</v>
      </c>
      <c r="D167" s="90"/>
      <c r="E167" s="36"/>
    </row>
    <row r="168" spans="1:77">
      <c r="C168" s="91">
        <v>2</v>
      </c>
      <c r="D168" s="90"/>
      <c r="E168" s="36"/>
    </row>
    <row r="169" spans="1:77">
      <c r="C169" s="91">
        <v>3</v>
      </c>
      <c r="D169" s="90"/>
      <c r="E169" s="36"/>
    </row>
    <row r="170" spans="1:77">
      <c r="C170" s="91">
        <v>4</v>
      </c>
      <c r="D170" s="90"/>
      <c r="E170" s="36"/>
    </row>
    <row r="171" spans="1:77">
      <c r="C171" s="91">
        <v>5</v>
      </c>
      <c r="D171" s="90"/>
      <c r="E171" s="36"/>
    </row>
    <row r="172" spans="1:77">
      <c r="C172" s="91">
        <v>6</v>
      </c>
      <c r="D172" s="90"/>
      <c r="E172" s="36"/>
    </row>
    <row r="173" spans="1:77">
      <c r="C173" s="91">
        <v>7</v>
      </c>
      <c r="D173" s="90"/>
      <c r="E173" s="36"/>
    </row>
    <row r="174" spans="1:77">
      <c r="C174" s="91">
        <v>8</v>
      </c>
      <c r="D174" s="90"/>
      <c r="E174" s="36"/>
    </row>
    <row r="175" spans="1:77">
      <c r="C175" s="91">
        <v>9</v>
      </c>
      <c r="D175" s="90"/>
      <c r="E175" s="36"/>
      <c r="F175" s="111"/>
    </row>
    <row r="176" spans="1:77">
      <c r="C176" s="92">
        <v>10</v>
      </c>
      <c r="D176" s="90"/>
      <c r="E176" s="36"/>
    </row>
    <row r="177" spans="1:78">
      <c r="C177" s="597" t="s">
        <v>177</v>
      </c>
      <c r="D177" s="598"/>
      <c r="E177" s="138">
        <f>SUM(E167:E176)</f>
        <v>0</v>
      </c>
    </row>
    <row r="178" spans="1:78">
      <c r="A178" s="45"/>
    </row>
    <row r="179" spans="1:78" s="13" customFormat="1" ht="18" thickBot="1">
      <c r="A179" s="16"/>
      <c r="C179" s="97"/>
      <c r="D179" s="97"/>
      <c r="E179" s="97"/>
      <c r="F179" s="98"/>
      <c r="G179" s="98"/>
      <c r="H179" s="99"/>
      <c r="I179" s="2"/>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row>
    <row r="180" spans="1:78" s="13" customFormat="1">
      <c r="A180" s="16"/>
      <c r="B180" s="6" t="s">
        <v>321</v>
      </c>
      <c r="C180" s="100"/>
      <c r="D180" s="101" t="s">
        <v>322</v>
      </c>
      <c r="E180" s="102" t="s">
        <v>323</v>
      </c>
      <c r="F180" s="103" t="s">
        <v>324</v>
      </c>
      <c r="G180" s="104" t="s">
        <v>325</v>
      </c>
      <c r="I180" s="599"/>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row>
    <row r="181" spans="1:78" s="13" customFormat="1" ht="58.2" thickBot="1">
      <c r="A181" s="16"/>
      <c r="C181" s="118" t="s">
        <v>326</v>
      </c>
      <c r="D181" s="105">
        <f>IF(E177=0,0,E177*tCO2e_KWhחשמל)</f>
        <v>0</v>
      </c>
      <c r="E181" s="151">
        <f>IF(E177=0,0,$C$51)</f>
        <v>0</v>
      </c>
      <c r="F181" s="152">
        <f>IF(E181=0,0,-1*(1-D181/E181))</f>
        <v>0</v>
      </c>
      <c r="G181" s="106"/>
      <c r="H181" s="126" t="s">
        <v>327</v>
      </c>
      <c r="I181" s="599"/>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row>
    <row r="182" spans="1:78" s="13" customFormat="1" ht="14.4" thickBot="1">
      <c r="A182" s="16"/>
      <c r="B182" s="62"/>
      <c r="C182" s="3"/>
      <c r="D182" s="77"/>
      <c r="E182" s="5"/>
      <c r="F182" s="78"/>
      <c r="G182" s="2"/>
      <c r="H182" s="2"/>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row>
    <row r="183" spans="1:78" s="13" customFormat="1">
      <c r="A183" s="16"/>
      <c r="B183" s="6" t="s">
        <v>328</v>
      </c>
      <c r="C183" s="107"/>
      <c r="D183" s="108" t="s">
        <v>322</v>
      </c>
      <c r="E183" s="109" t="s">
        <v>323</v>
      </c>
      <c r="F183" s="108" t="s">
        <v>324</v>
      </c>
      <c r="G183" s="110" t="s">
        <v>325</v>
      </c>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row>
    <row r="184" spans="1:78" s="13" customFormat="1" ht="58.2" thickBot="1">
      <c r="A184" s="16"/>
      <c r="B184" s="62"/>
      <c r="C184" s="76" t="s">
        <v>329</v>
      </c>
      <c r="D184" s="105">
        <f>IF(E177=0,0,E177)</f>
        <v>0</v>
      </c>
      <c r="E184" s="105">
        <f>IF(E177=0,0,$E$51)</f>
        <v>0</v>
      </c>
      <c r="F184" s="152">
        <f>IF(E184=0,0,-1*(1-D184/E184))</f>
        <v>0</v>
      </c>
      <c r="G184" s="106"/>
      <c r="H184" s="153" t="s">
        <v>327</v>
      </c>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row>
    <row r="185" spans="1:78" s="13" customFormat="1">
      <c r="A185" s="16"/>
      <c r="C185" s="128"/>
      <c r="D185" s="129"/>
      <c r="E185" s="129"/>
      <c r="F185" s="129"/>
      <c r="G185" s="129"/>
      <c r="H185" s="2"/>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row>
    <row r="186" spans="1:78" s="82" customFormat="1" ht="28.2">
      <c r="A186" s="117">
        <v>7.9</v>
      </c>
      <c r="B186" s="127" t="s">
        <v>196</v>
      </c>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U186" s="81"/>
      <c r="AV186" s="81"/>
      <c r="AW186" s="81"/>
      <c r="AX186" s="81"/>
      <c r="AY186" s="81"/>
      <c r="AZ186" s="81"/>
      <c r="BA186" s="81"/>
      <c r="BB186" s="81"/>
      <c r="BC186" s="81"/>
      <c r="BD186" s="81"/>
      <c r="BE186" s="81"/>
      <c r="BF186" s="81"/>
      <c r="BG186" s="81"/>
      <c r="BH186" s="81"/>
      <c r="BI186" s="81"/>
      <c r="BJ186" s="81"/>
      <c r="BK186" s="81"/>
      <c r="BL186" s="81"/>
      <c r="BM186" s="81"/>
      <c r="BN186" s="81"/>
      <c r="BO186" s="81"/>
      <c r="BP186" s="81"/>
      <c r="BQ186" s="81"/>
      <c r="BR186" s="81"/>
      <c r="BS186" s="81"/>
      <c r="BT186" s="81"/>
      <c r="BU186" s="81"/>
      <c r="BV186" s="81"/>
      <c r="BW186" s="81"/>
      <c r="BX186" s="81"/>
      <c r="BY186" s="81"/>
    </row>
    <row r="187" spans="1:78" s="13" customFormat="1">
      <c r="A187" s="55"/>
      <c r="B187" s="85"/>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row>
    <row r="188" spans="1:78" s="13" customFormat="1" ht="27.6">
      <c r="A188" s="55"/>
      <c r="B188" s="34" t="s">
        <v>197</v>
      </c>
      <c r="C188" s="4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row>
    <row r="189" spans="1:78" s="13" customFormat="1">
      <c r="A189" s="55"/>
      <c r="B189" s="85"/>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row>
    <row r="190" spans="1:78" s="13" customFormat="1">
      <c r="A190" s="55"/>
      <c r="B190" s="67" t="s">
        <v>308</v>
      </c>
      <c r="C190" s="54"/>
      <c r="D190" s="68" t="s">
        <v>42</v>
      </c>
      <c r="E190" s="68" t="s">
        <v>43</v>
      </c>
      <c r="F190" s="5" t="s">
        <v>309</v>
      </c>
      <c r="G190" s="5"/>
      <c r="H190" s="2"/>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row>
    <row r="191" spans="1:78" s="13" customFormat="1" ht="28.8">
      <c r="A191" s="55"/>
      <c r="B191" s="69" t="s">
        <v>310</v>
      </c>
      <c r="C191" s="53" t="s">
        <v>300</v>
      </c>
      <c r="D191" s="57"/>
      <c r="E191" s="57"/>
      <c r="F191" s="57"/>
      <c r="G191" s="5"/>
      <c r="H191" s="2"/>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row>
    <row r="192" spans="1:78" s="13" customFormat="1">
      <c r="A192" s="55"/>
      <c r="B192" s="62"/>
      <c r="C192" s="70" t="s">
        <v>301</v>
      </c>
      <c r="D192" s="57"/>
      <c r="E192" s="57"/>
      <c r="F192" s="57"/>
      <c r="G192" s="5"/>
      <c r="H192" s="2"/>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row>
    <row r="193" spans="1:77" s="13" customFormat="1">
      <c r="A193" s="55"/>
      <c r="B193" s="71" t="s">
        <v>311</v>
      </c>
      <c r="C193" s="72"/>
      <c r="D193" s="72" t="s">
        <v>312</v>
      </c>
      <c r="E193" s="72" t="s">
        <v>313</v>
      </c>
      <c r="F193" s="72" t="s">
        <v>314</v>
      </c>
      <c r="G193" s="73" t="s">
        <v>315</v>
      </c>
      <c r="H193" s="2"/>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row>
    <row r="194" spans="1:77" s="13" customFormat="1" ht="43.2">
      <c r="A194" s="55"/>
      <c r="B194" s="5"/>
      <c r="C194" s="74" t="s">
        <v>316</v>
      </c>
      <c r="D194" s="57"/>
      <c r="E194" s="57"/>
      <c r="F194" s="57"/>
      <c r="G194" s="57"/>
      <c r="H194" s="2"/>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row>
    <row r="195" spans="1:77" s="13" customFormat="1" ht="14.4">
      <c r="A195" s="55"/>
      <c r="B195" s="4"/>
      <c r="C195" s="75"/>
      <c r="D195" s="57"/>
      <c r="E195" s="57"/>
      <c r="F195" s="57"/>
      <c r="G195" s="57"/>
      <c r="H195" s="2"/>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row>
    <row r="196" spans="1:77" s="13" customFormat="1">
      <c r="A196" s="55"/>
      <c r="B196" s="62"/>
      <c r="C196" s="2"/>
      <c r="D196" s="2"/>
      <c r="E196" s="5"/>
      <c r="F196" s="5"/>
      <c r="G196" s="5"/>
      <c r="H196" s="2"/>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row>
    <row r="197" spans="1:77" s="13" customFormat="1">
      <c r="A197" s="55"/>
      <c r="B197" s="67" t="s">
        <v>317</v>
      </c>
      <c r="C197" s="2"/>
      <c r="D197" s="2"/>
      <c r="E197" s="5"/>
      <c r="F197" s="5"/>
      <c r="G197" s="5"/>
      <c r="H197" s="2"/>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row>
    <row r="198" spans="1:77" s="13" customFormat="1" ht="14.4">
      <c r="A198" s="55"/>
      <c r="B198" s="4"/>
      <c r="C198" s="4"/>
      <c r="D198" s="5"/>
      <c r="E198" s="5"/>
      <c r="F198" s="5"/>
      <c r="G198" s="5"/>
      <c r="H198" s="2"/>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row>
    <row r="199" spans="1:77" s="13" customFormat="1">
      <c r="A199" s="55"/>
      <c r="B199" s="96" t="s">
        <v>318</v>
      </c>
      <c r="C199" s="2"/>
      <c r="D199" s="2"/>
      <c r="E199" s="5"/>
      <c r="F199" s="5"/>
      <c r="G199" s="5"/>
      <c r="H199" s="2"/>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row>
    <row r="200" spans="1:77" ht="41.4">
      <c r="B200" s="125" t="s">
        <v>319</v>
      </c>
      <c r="C200" s="87" t="s">
        <v>51</v>
      </c>
      <c r="D200" s="136" t="s">
        <v>251</v>
      </c>
      <c r="E200" s="88" t="s">
        <v>320</v>
      </c>
    </row>
    <row r="201" spans="1:77">
      <c r="B201" s="13"/>
      <c r="C201" s="89">
        <v>1</v>
      </c>
      <c r="D201" s="90"/>
      <c r="E201" s="36"/>
    </row>
    <row r="202" spans="1:77">
      <c r="C202" s="91">
        <v>2</v>
      </c>
      <c r="D202" s="90"/>
      <c r="E202" s="36"/>
    </row>
    <row r="203" spans="1:77">
      <c r="C203" s="91">
        <v>3</v>
      </c>
      <c r="D203" s="90"/>
      <c r="E203" s="36"/>
    </row>
    <row r="204" spans="1:77">
      <c r="C204" s="91">
        <v>4</v>
      </c>
      <c r="D204" s="90"/>
      <c r="E204" s="36"/>
    </row>
    <row r="205" spans="1:77">
      <c r="C205" s="91">
        <v>5</v>
      </c>
      <c r="D205" s="90"/>
      <c r="E205" s="36"/>
    </row>
    <row r="206" spans="1:77">
      <c r="C206" s="91">
        <v>6</v>
      </c>
      <c r="D206" s="90"/>
      <c r="E206" s="36"/>
    </row>
    <row r="207" spans="1:77">
      <c r="C207" s="91">
        <v>7</v>
      </c>
      <c r="D207" s="90"/>
      <c r="E207" s="36"/>
    </row>
    <row r="208" spans="1:77">
      <c r="C208" s="91">
        <v>8</v>
      </c>
      <c r="D208" s="90"/>
      <c r="E208" s="36"/>
    </row>
    <row r="209" spans="1:78">
      <c r="C209" s="91">
        <v>9</v>
      </c>
      <c r="D209" s="90"/>
      <c r="E209" s="36"/>
      <c r="F209" s="111"/>
    </row>
    <row r="210" spans="1:78">
      <c r="C210" s="92">
        <v>10</v>
      </c>
      <c r="D210" s="90"/>
      <c r="E210" s="36"/>
    </row>
    <row r="211" spans="1:78">
      <c r="C211" s="597" t="s">
        <v>177</v>
      </c>
      <c r="D211" s="598"/>
      <c r="E211" s="138">
        <f>SUM(E201:E210)</f>
        <v>0</v>
      </c>
    </row>
    <row r="212" spans="1:78">
      <c r="A212" s="45"/>
    </row>
    <row r="213" spans="1:78" s="13" customFormat="1" ht="18" thickBot="1">
      <c r="A213" s="16"/>
      <c r="C213" s="97"/>
      <c r="D213" s="97"/>
      <c r="E213" s="97"/>
      <c r="F213" s="98"/>
      <c r="G213" s="98"/>
      <c r="H213" s="99"/>
      <c r="I213" s="2"/>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row>
    <row r="214" spans="1:78" s="13" customFormat="1">
      <c r="A214" s="16"/>
      <c r="B214" s="6" t="s">
        <v>321</v>
      </c>
      <c r="C214" s="100"/>
      <c r="D214" s="101" t="s">
        <v>322</v>
      </c>
      <c r="E214" s="102" t="s">
        <v>323</v>
      </c>
      <c r="F214" s="103" t="s">
        <v>324</v>
      </c>
      <c r="G214" s="104" t="s">
        <v>325</v>
      </c>
      <c r="I214" s="599"/>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row>
    <row r="215" spans="1:78" s="13" customFormat="1" ht="58.2" thickBot="1">
      <c r="A215" s="16"/>
      <c r="C215" s="118" t="s">
        <v>326</v>
      </c>
      <c r="D215" s="105">
        <f>IF(E211=0,0,E211*tCO2e_KWhחשמל)</f>
        <v>0</v>
      </c>
      <c r="E215" s="151">
        <f>IF(E211=0,0,$C$51)</f>
        <v>0</v>
      </c>
      <c r="F215" s="152">
        <f>IF(E215=0,0,-1*(1-D215/E215))</f>
        <v>0</v>
      </c>
      <c r="G215" s="106"/>
      <c r="H215" s="126" t="s">
        <v>327</v>
      </c>
      <c r="I215" s="599"/>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row>
    <row r="216" spans="1:78" s="13" customFormat="1" ht="14.4" thickBot="1">
      <c r="A216" s="16"/>
      <c r="B216" s="62"/>
      <c r="C216" s="3"/>
      <c r="D216" s="77"/>
      <c r="E216" s="5"/>
      <c r="F216" s="78"/>
      <c r="G216" s="2"/>
      <c r="H216" s="2"/>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row>
    <row r="217" spans="1:78" s="13" customFormat="1">
      <c r="A217" s="16"/>
      <c r="B217" s="6" t="s">
        <v>328</v>
      </c>
      <c r="C217" s="107"/>
      <c r="D217" s="108" t="s">
        <v>322</v>
      </c>
      <c r="E217" s="109" t="s">
        <v>323</v>
      </c>
      <c r="F217" s="108" t="s">
        <v>324</v>
      </c>
      <c r="G217" s="110" t="s">
        <v>325</v>
      </c>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row>
    <row r="218" spans="1:78" s="13" customFormat="1" ht="58.2" thickBot="1">
      <c r="A218" s="16"/>
      <c r="B218" s="62"/>
      <c r="C218" s="76" t="s">
        <v>329</v>
      </c>
      <c r="D218" s="105">
        <f>IF(E211=0,0,E211)</f>
        <v>0</v>
      </c>
      <c r="E218" s="105">
        <f>IF(E211=0,0,$E$51)</f>
        <v>0</v>
      </c>
      <c r="F218" s="152">
        <f>IF(E218=0,0,-1*(1-D218/E218))</f>
        <v>0</v>
      </c>
      <c r="G218" s="106"/>
      <c r="H218" s="153" t="s">
        <v>327</v>
      </c>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row>
  </sheetData>
  <sheetProtection algorithmName="SHA-512" hashValue="x9pxn7TIZQYc4v6JcXO4xCxKrszOkQtgkfo8JH0JI7PbcvhcWnGVcthMNSlgqcc5EWVUk6U35WbqNnmlFiRXOA==" saltValue="VBNwwnr0nznZn56pgDHLaA==" spinCount="100000" sheet="1" objects="1" scenarios="1" selectLockedCells="1"/>
  <customSheetViews>
    <customSheetView guid="{ECD81B88-1474-43CC-96A3-8963B05913FB}" scale="85" hiddenRows="1" hiddenColumns="1" state="hidden" topLeftCell="A15">
      <selection activeCell="C15" sqref="C15"/>
      <pageMargins left="0" right="0" top="0" bottom="0" header="0" footer="0"/>
      <pageSetup paperSize="9" orientation="portrait" verticalDpi="0" r:id="rId1"/>
    </customSheetView>
    <customSheetView guid="{5B70AD1C-C6FE-473F-9E8F-C80A6A15EADB}" scale="85" hiddenRows="1" hiddenColumns="1" state="hidden" topLeftCell="A15">
      <selection activeCell="C15" sqref="C15"/>
      <pageMargins left="0" right="0" top="0" bottom="0" header="0" footer="0"/>
      <pageSetup paperSize="9" orientation="portrait" verticalDpi="0" r:id="rId2"/>
    </customSheetView>
    <customSheetView guid="{4795D392-B56F-435A-BCD0-DB99C7E0A0B0}" scale="90" hiddenRows="1" topLeftCell="A136">
      <selection activeCell="E149" sqref="E149"/>
      <pageMargins left="0" right="0" top="0" bottom="0" header="0" footer="0"/>
      <pageSetup paperSize="9" orientation="portrait" verticalDpi="0" r:id="rId3"/>
    </customSheetView>
    <customSheetView guid="{2DAA1D84-496C-43B3-9B3D-F6443FDB70D2}" scale="90" hiddenRows="1">
      <selection activeCell="E149" sqref="E149"/>
      <pageMargins left="0" right="0" top="0" bottom="0" header="0" footer="0"/>
      <pageSetup paperSize="9" orientation="portrait" verticalDpi="0" r:id="rId4"/>
    </customSheetView>
  </customSheetViews>
  <mergeCells count="24">
    <mergeCell ref="E86:E89"/>
    <mergeCell ref="D86:D89"/>
    <mergeCell ref="I180:I181"/>
    <mergeCell ref="C211:D211"/>
    <mergeCell ref="I214:I215"/>
    <mergeCell ref="I146:I147"/>
    <mergeCell ref="C143:D143"/>
    <mergeCell ref="C177:D177"/>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s>
  <conditionalFormatting sqref="A98:XFD219">
    <cfRule type="expression" dxfId="8" priority="9">
      <formula>OR($C$96="",$C$96="לא")</formula>
    </cfRule>
  </conditionalFormatting>
  <conditionalFormatting sqref="A157:XFD219">
    <cfRule type="expression" dxfId="7" priority="8">
      <formula>OR($C$155="לא",$C$155=0)</formula>
    </cfRule>
  </conditionalFormatting>
  <conditionalFormatting sqref="A190:XFD219">
    <cfRule type="expression" dxfId="6" priority="7">
      <formula>OR($C$188="",$C$188=0)</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conditionalFormatting sqref="GE22:XFD22 GE49:XFD49">
    <cfRule type="expression" dxfId="2" priority="11">
      <formula>OR(#REF!="",#REF!="לא")</formula>
    </cfRule>
  </conditionalFormatting>
  <conditionalFormatting sqref="GE65:XFD65">
    <cfRule type="expression" dxfId="1" priority="5">
      <formula>OR(#REF!="",#REF!="לא")</formula>
    </cfRule>
  </conditionalFormatting>
  <conditionalFormatting sqref="GE97:XFD97">
    <cfRule type="expression" dxfId="0" priority="39">
      <formula>OR(#REF!="",#REF!="לא")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3" tint="0.59999389629810485"/>
  </sheetPr>
  <dimension ref="A1"/>
  <sheetViews>
    <sheetView rightToLeft="1" zoomScale="70" zoomScaleNormal="70" workbookViewId="0">
      <selection activeCell="G57" sqref="G57"/>
    </sheetView>
  </sheetViews>
  <sheetFormatPr defaultRowHeight="13.8"/>
  <sheetData>
    <row r="1" spans="1:1" ht="17.399999999999999">
      <c r="A1" s="10"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rightToLeft="1" workbookViewId="0">
      <selection activeCell="D27" sqref="D27"/>
    </sheetView>
  </sheetViews>
  <sheetFormatPr defaultRowHeight="13.8"/>
  <sheetData>
    <row r="1" spans="1:1">
      <c r="A1" s="474">
        <v>0.70833333333333304</v>
      </c>
    </row>
    <row r="2" spans="1:1">
      <c r="A2" s="474">
        <v>0.75</v>
      </c>
    </row>
    <row r="3" spans="1:1">
      <c r="A3" s="474">
        <v>0.79166666666666696</v>
      </c>
    </row>
    <row r="4" spans="1:1">
      <c r="A4" s="474">
        <v>0.83333333333333304</v>
      </c>
    </row>
    <row r="5" spans="1:1">
      <c r="A5" s="474">
        <v>0.875</v>
      </c>
    </row>
    <row r="6" spans="1:1">
      <c r="A6" s="474">
        <v>0.91666666666666696</v>
      </c>
    </row>
    <row r="7" spans="1:1">
      <c r="A7" s="475">
        <v>0.95833333333333304</v>
      </c>
    </row>
  </sheetData>
  <dataValidations count="1">
    <dataValidation type="list" allowBlank="1" showInputMessage="1" showErrorMessage="1" sqref="B29">
      <formula1>IF($A$29=$A$7,INDIRECT("A1:A24"),INDIRECT("A"&amp;(MATCH($A$29,A1:A17,0)+1)&amp;":A24"))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XFB1747"/>
  <sheetViews>
    <sheetView rightToLeft="1" zoomScale="70" zoomScaleNormal="70" workbookViewId="0">
      <selection activeCell="L29" sqref="L29"/>
    </sheetView>
  </sheetViews>
  <sheetFormatPr defaultRowHeight="13.8"/>
  <cols>
    <col min="2" max="2" width="21.19921875" bestFit="1" customWidth="1"/>
    <col min="3" max="3" width="71.5" bestFit="1" customWidth="1"/>
    <col min="4" max="4" width="41.69921875" bestFit="1" customWidth="1"/>
    <col min="5" max="5" width="30.19921875" customWidth="1"/>
    <col min="6" max="6" width="84.796875" bestFit="1" customWidth="1"/>
    <col min="7" max="7" width="15.296875" bestFit="1" customWidth="1"/>
    <col min="8" max="8" width="8.796875" bestFit="1" customWidth="1"/>
    <col min="11" max="11" width="8.5" bestFit="1" customWidth="1"/>
    <col min="12" max="12" width="9.796875" bestFit="1" customWidth="1"/>
    <col min="13" max="13" width="9.5" bestFit="1" customWidth="1"/>
    <col min="14" max="14" width="25.796875" bestFit="1" customWidth="1"/>
    <col min="15" max="15" width="14.19921875" bestFit="1" customWidth="1"/>
  </cols>
  <sheetData>
    <row r="2" spans="2:15">
      <c r="B2" s="27" t="s">
        <v>330</v>
      </c>
      <c r="C2" t="s">
        <v>81</v>
      </c>
      <c r="F2" s="27" t="s">
        <v>331</v>
      </c>
      <c r="G2" s="86"/>
      <c r="I2" s="27" t="s">
        <v>25</v>
      </c>
      <c r="J2" s="27"/>
      <c r="N2" s="27" t="s">
        <v>660</v>
      </c>
    </row>
    <row r="3" spans="2:15">
      <c r="C3" t="s">
        <v>228</v>
      </c>
      <c r="F3" s="86" t="s">
        <v>332</v>
      </c>
      <c r="G3" s="86">
        <v>1</v>
      </c>
      <c r="I3" t="s">
        <v>333</v>
      </c>
      <c r="J3">
        <v>7</v>
      </c>
      <c r="N3" t="s">
        <v>661</v>
      </c>
      <c r="O3" s="518">
        <v>100000</v>
      </c>
    </row>
    <row r="4" spans="2:15">
      <c r="F4" s="86" t="s">
        <v>334</v>
      </c>
      <c r="G4" s="86">
        <v>2</v>
      </c>
      <c r="I4" t="s">
        <v>774</v>
      </c>
      <c r="J4">
        <v>14</v>
      </c>
      <c r="N4" s="517" t="s">
        <v>662</v>
      </c>
      <c r="O4">
        <v>0.4</v>
      </c>
    </row>
    <row r="5" spans="2:15">
      <c r="F5" s="86" t="s">
        <v>335</v>
      </c>
      <c r="G5" s="86">
        <v>3</v>
      </c>
      <c r="I5" t="s">
        <v>336</v>
      </c>
      <c r="J5">
        <v>6</v>
      </c>
      <c r="N5" t="s">
        <v>771</v>
      </c>
      <c r="O5" s="521">
        <f>O7*O6</f>
        <v>3500000</v>
      </c>
    </row>
    <row r="6" spans="2:15">
      <c r="C6" s="27" t="s">
        <v>29</v>
      </c>
      <c r="D6" s="27"/>
      <c r="F6" s="86" t="s">
        <v>23</v>
      </c>
      <c r="G6" s="86">
        <v>4</v>
      </c>
      <c r="I6" t="s">
        <v>775</v>
      </c>
      <c r="J6">
        <v>16</v>
      </c>
      <c r="N6" t="s">
        <v>772</v>
      </c>
      <c r="O6" s="520">
        <v>0.7</v>
      </c>
    </row>
    <row r="7" spans="2:15">
      <c r="C7" t="s">
        <v>337</v>
      </c>
      <c r="D7">
        <v>2</v>
      </c>
      <c r="F7" s="86" t="s">
        <v>338</v>
      </c>
      <c r="G7" s="86">
        <v>5</v>
      </c>
      <c r="I7" t="s">
        <v>32</v>
      </c>
      <c r="J7">
        <v>12</v>
      </c>
      <c r="N7" t="s">
        <v>773</v>
      </c>
      <c r="O7" s="521">
        <v>5000000</v>
      </c>
    </row>
    <row r="8" spans="2:15">
      <c r="C8" t="s">
        <v>33</v>
      </c>
      <c r="D8">
        <v>1</v>
      </c>
      <c r="F8" s="86" t="s">
        <v>339</v>
      </c>
      <c r="G8" s="86">
        <v>6</v>
      </c>
      <c r="I8" t="s">
        <v>340</v>
      </c>
      <c r="J8">
        <v>10</v>
      </c>
    </row>
    <row r="9" spans="2:15">
      <c r="F9" s="86" t="s">
        <v>341</v>
      </c>
      <c r="G9" s="86">
        <v>7</v>
      </c>
      <c r="I9" t="s">
        <v>776</v>
      </c>
      <c r="J9">
        <v>13</v>
      </c>
    </row>
    <row r="10" spans="2:15">
      <c r="F10" s="86" t="s">
        <v>342</v>
      </c>
      <c r="G10" s="86">
        <v>8</v>
      </c>
      <c r="I10" t="s">
        <v>343</v>
      </c>
      <c r="J10">
        <v>9</v>
      </c>
    </row>
    <row r="11" spans="2:15">
      <c r="C11" s="27" t="s">
        <v>344</v>
      </c>
      <c r="D11" s="27"/>
      <c r="F11" s="86" t="s">
        <v>345</v>
      </c>
      <c r="G11" s="86">
        <v>9</v>
      </c>
      <c r="I11" t="s">
        <v>346</v>
      </c>
      <c r="J11">
        <v>2</v>
      </c>
    </row>
    <row r="12" spans="2:15">
      <c r="C12" t="s">
        <v>763</v>
      </c>
      <c r="D12">
        <v>2</v>
      </c>
      <c r="F12" s="86" t="s">
        <v>347</v>
      </c>
      <c r="G12" s="86">
        <v>10</v>
      </c>
      <c r="I12" t="s">
        <v>348</v>
      </c>
      <c r="J12">
        <v>4</v>
      </c>
    </row>
    <row r="13" spans="2:15">
      <c r="C13" t="s">
        <v>764</v>
      </c>
      <c r="D13">
        <v>1</v>
      </c>
      <c r="F13" s="86" t="s">
        <v>349</v>
      </c>
      <c r="G13" s="86">
        <v>11</v>
      </c>
      <c r="I13" t="s">
        <v>350</v>
      </c>
      <c r="J13">
        <v>3</v>
      </c>
    </row>
    <row r="14" spans="2:15">
      <c r="C14" t="s">
        <v>765</v>
      </c>
      <c r="D14">
        <v>3</v>
      </c>
      <c r="F14" s="86" t="s">
        <v>351</v>
      </c>
      <c r="G14" s="86">
        <v>12</v>
      </c>
      <c r="I14" t="s">
        <v>777</v>
      </c>
      <c r="J14">
        <v>1</v>
      </c>
    </row>
    <row r="15" spans="2:15">
      <c r="D15">
        <v>4</v>
      </c>
      <c r="F15" s="86" t="s">
        <v>352</v>
      </c>
      <c r="G15" s="86">
        <v>13</v>
      </c>
      <c r="I15" t="s">
        <v>353</v>
      </c>
      <c r="J15">
        <v>11</v>
      </c>
    </row>
    <row r="16" spans="2:15">
      <c r="F16" s="86" t="s">
        <v>354</v>
      </c>
      <c r="G16" s="86">
        <v>14</v>
      </c>
      <c r="I16" t="s">
        <v>778</v>
      </c>
      <c r="J16">
        <v>18</v>
      </c>
    </row>
    <row r="17" spans="3:10">
      <c r="C17" s="27" t="s">
        <v>42</v>
      </c>
      <c r="F17" s="86" t="s">
        <v>355</v>
      </c>
      <c r="G17" s="86">
        <v>15</v>
      </c>
      <c r="I17" t="s">
        <v>779</v>
      </c>
      <c r="J17">
        <v>8</v>
      </c>
    </row>
    <row r="18" spans="3:10">
      <c r="C18">
        <f ca="1">YEAR(TODAY())</f>
        <v>2023</v>
      </c>
      <c r="F18" s="86" t="s">
        <v>356</v>
      </c>
      <c r="G18" s="86">
        <v>16</v>
      </c>
      <c r="I18" t="s">
        <v>357</v>
      </c>
      <c r="J18">
        <v>5</v>
      </c>
    </row>
    <row r="19" spans="3:10">
      <c r="C19">
        <f ca="1">C18+1</f>
        <v>2024</v>
      </c>
      <c r="F19" s="86" t="s">
        <v>358</v>
      </c>
      <c r="G19" s="86">
        <v>17</v>
      </c>
      <c r="I19" t="s">
        <v>359</v>
      </c>
      <c r="J19">
        <v>15</v>
      </c>
    </row>
    <row r="20" spans="3:10">
      <c r="C20">
        <f t="shared" ref="C20:C31" ca="1" si="0">C19+1</f>
        <v>2025</v>
      </c>
      <c r="F20" s="86" t="s">
        <v>360</v>
      </c>
      <c r="G20" s="86">
        <v>18</v>
      </c>
      <c r="I20" t="s">
        <v>780</v>
      </c>
      <c r="J20">
        <v>17</v>
      </c>
    </row>
    <row r="21" spans="3:10">
      <c r="C21">
        <f t="shared" ca="1" si="0"/>
        <v>2026</v>
      </c>
      <c r="F21" s="86" t="s">
        <v>361</v>
      </c>
      <c r="G21" s="86">
        <v>19</v>
      </c>
      <c r="I21" t="s">
        <v>362</v>
      </c>
      <c r="J21">
        <v>19</v>
      </c>
    </row>
    <row r="22" spans="3:10">
      <c r="C22">
        <f t="shared" ca="1" si="0"/>
        <v>2027</v>
      </c>
      <c r="F22" s="86" t="s">
        <v>363</v>
      </c>
      <c r="G22" s="86">
        <v>20</v>
      </c>
    </row>
    <row r="23" spans="3:10">
      <c r="C23">
        <f t="shared" ca="1" si="0"/>
        <v>2028</v>
      </c>
      <c r="F23" s="86" t="s">
        <v>364</v>
      </c>
      <c r="G23" s="86">
        <v>21</v>
      </c>
    </row>
    <row r="24" spans="3:10">
      <c r="C24">
        <f t="shared" ca="1" si="0"/>
        <v>2029</v>
      </c>
      <c r="F24" s="86" t="s">
        <v>365</v>
      </c>
      <c r="G24" s="86">
        <v>22</v>
      </c>
    </row>
    <row r="25" spans="3:10">
      <c r="C25">
        <f t="shared" ca="1" si="0"/>
        <v>2030</v>
      </c>
      <c r="F25" s="86" t="s">
        <v>366</v>
      </c>
      <c r="G25" s="86">
        <v>23</v>
      </c>
    </row>
    <row r="26" spans="3:10">
      <c r="C26">
        <f t="shared" ca="1" si="0"/>
        <v>2031</v>
      </c>
      <c r="F26" s="86" t="s">
        <v>367</v>
      </c>
      <c r="G26" s="86">
        <v>24</v>
      </c>
    </row>
    <row r="27" spans="3:10">
      <c r="C27">
        <f t="shared" ca="1" si="0"/>
        <v>2032</v>
      </c>
      <c r="F27" s="86" t="s">
        <v>368</v>
      </c>
      <c r="G27" s="86">
        <v>25</v>
      </c>
    </row>
    <row r="28" spans="3:10">
      <c r="C28">
        <f t="shared" ca="1" si="0"/>
        <v>2033</v>
      </c>
      <c r="F28" s="86" t="s">
        <v>369</v>
      </c>
      <c r="G28" s="86">
        <v>26</v>
      </c>
    </row>
    <row r="29" spans="3:10">
      <c r="C29">
        <f t="shared" ca="1" si="0"/>
        <v>2034</v>
      </c>
      <c r="F29" s="86" t="s">
        <v>370</v>
      </c>
      <c r="G29" s="86">
        <v>27</v>
      </c>
    </row>
    <row r="30" spans="3:10">
      <c r="C30">
        <f t="shared" ca="1" si="0"/>
        <v>2035</v>
      </c>
      <c r="F30" s="86" t="s">
        <v>371</v>
      </c>
      <c r="G30" s="86">
        <v>28</v>
      </c>
    </row>
    <row r="31" spans="3:10">
      <c r="C31">
        <f t="shared" ca="1" si="0"/>
        <v>2036</v>
      </c>
      <c r="F31" s="86" t="s">
        <v>372</v>
      </c>
      <c r="G31" s="86">
        <v>29</v>
      </c>
    </row>
    <row r="32" spans="3:10">
      <c r="F32" s="86" t="s">
        <v>373</v>
      </c>
      <c r="G32" s="86">
        <v>30</v>
      </c>
    </row>
    <row r="33" spans="3:7">
      <c r="C33" s="86">
        <v>1</v>
      </c>
      <c r="F33" s="86" t="s">
        <v>374</v>
      </c>
      <c r="G33" s="86">
        <v>31</v>
      </c>
    </row>
    <row r="34" spans="3:7">
      <c r="C34" s="86">
        <v>2</v>
      </c>
      <c r="F34" s="86" t="s">
        <v>375</v>
      </c>
      <c r="G34" s="86">
        <v>32</v>
      </c>
    </row>
    <row r="35" spans="3:7">
      <c r="C35" s="86">
        <v>3</v>
      </c>
      <c r="F35" s="86" t="s">
        <v>376</v>
      </c>
      <c r="G35" s="86">
        <v>33</v>
      </c>
    </row>
    <row r="36" spans="3:7">
      <c r="C36" s="86">
        <v>4</v>
      </c>
      <c r="F36" s="86" t="s">
        <v>377</v>
      </c>
      <c r="G36" s="86">
        <v>34</v>
      </c>
    </row>
    <row r="37" spans="3:7">
      <c r="C37" s="86">
        <v>5</v>
      </c>
      <c r="F37" s="86" t="s">
        <v>378</v>
      </c>
      <c r="G37" s="86">
        <v>35</v>
      </c>
    </row>
    <row r="38" spans="3:7">
      <c r="C38" s="86">
        <v>6</v>
      </c>
      <c r="F38" s="86" t="s">
        <v>379</v>
      </c>
      <c r="G38" s="86">
        <v>36</v>
      </c>
    </row>
    <row r="39" spans="3:7">
      <c r="C39" s="86">
        <v>7</v>
      </c>
      <c r="F39" s="86" t="s">
        <v>380</v>
      </c>
      <c r="G39" s="86">
        <v>37</v>
      </c>
    </row>
    <row r="40" spans="3:7">
      <c r="C40" s="86">
        <v>8</v>
      </c>
      <c r="F40" s="86" t="s">
        <v>381</v>
      </c>
      <c r="G40" s="86">
        <v>38</v>
      </c>
    </row>
    <row r="41" spans="3:7">
      <c r="C41" s="86">
        <v>9</v>
      </c>
      <c r="F41" s="86" t="s">
        <v>382</v>
      </c>
      <c r="G41" s="86">
        <v>39</v>
      </c>
    </row>
    <row r="42" spans="3:7">
      <c r="C42" s="86">
        <v>10</v>
      </c>
      <c r="F42" s="86" t="s">
        <v>383</v>
      </c>
      <c r="G42" s="86">
        <v>41</v>
      </c>
    </row>
    <row r="43" spans="3:7">
      <c r="C43" s="86">
        <v>11</v>
      </c>
      <c r="F43" s="86" t="s">
        <v>384</v>
      </c>
      <c r="G43" s="86">
        <v>42</v>
      </c>
    </row>
    <row r="44" spans="3:7">
      <c r="C44" s="86">
        <v>12</v>
      </c>
      <c r="F44" s="86" t="s">
        <v>385</v>
      </c>
      <c r="G44" s="86">
        <v>43</v>
      </c>
    </row>
    <row r="45" spans="3:7">
      <c r="F45" s="86" t="s">
        <v>386</v>
      </c>
      <c r="G45" s="86">
        <v>45</v>
      </c>
    </row>
    <row r="46" spans="3:7">
      <c r="F46" s="86" t="s">
        <v>387</v>
      </c>
      <c r="G46" s="86">
        <v>46</v>
      </c>
    </row>
    <row r="47" spans="3:7">
      <c r="C47" s="27" t="s">
        <v>388</v>
      </c>
      <c r="F47" s="86" t="s">
        <v>389</v>
      </c>
      <c r="G47" s="86">
        <v>47</v>
      </c>
    </row>
    <row r="48" spans="3:7">
      <c r="C48" s="86" t="s">
        <v>390</v>
      </c>
      <c r="F48" s="86" t="s">
        <v>391</v>
      </c>
      <c r="G48" s="86">
        <v>49</v>
      </c>
    </row>
    <row r="49" spans="3:7">
      <c r="C49" s="86" t="s">
        <v>58</v>
      </c>
      <c r="F49" s="86" t="s">
        <v>392</v>
      </c>
      <c r="G49" s="86">
        <v>50</v>
      </c>
    </row>
    <row r="50" spans="3:7">
      <c r="F50" s="86" t="s">
        <v>393</v>
      </c>
      <c r="G50" s="86">
        <v>51</v>
      </c>
    </row>
    <row r="51" spans="3:7">
      <c r="C51" s="27" t="s">
        <v>394</v>
      </c>
      <c r="F51" s="86" t="s">
        <v>395</v>
      </c>
      <c r="G51" s="86">
        <v>52</v>
      </c>
    </row>
    <row r="52" spans="3:7">
      <c r="C52" s="86" t="s">
        <v>59</v>
      </c>
      <c r="F52" s="86" t="s">
        <v>396</v>
      </c>
      <c r="G52" s="86">
        <v>53</v>
      </c>
    </row>
    <row r="53" spans="3:7">
      <c r="C53" s="86" t="s">
        <v>397</v>
      </c>
      <c r="F53" s="86" t="s">
        <v>398</v>
      </c>
      <c r="G53" s="86">
        <v>55</v>
      </c>
    </row>
    <row r="54" spans="3:7">
      <c r="F54" s="86" t="s">
        <v>399</v>
      </c>
      <c r="G54" s="86">
        <v>56</v>
      </c>
    </row>
    <row r="55" spans="3:7">
      <c r="C55" s="299" t="s">
        <v>400</v>
      </c>
      <c r="F55" s="86" t="s">
        <v>401</v>
      </c>
      <c r="G55" s="86">
        <v>58</v>
      </c>
    </row>
    <row r="56" spans="3:7">
      <c r="C56" s="300" t="s">
        <v>4</v>
      </c>
      <c r="F56" s="86" t="s">
        <v>402</v>
      </c>
      <c r="G56" s="86">
        <v>59</v>
      </c>
    </row>
    <row r="57" spans="3:7">
      <c r="C57" s="300" t="s">
        <v>5</v>
      </c>
      <c r="F57" s="86" t="s">
        <v>403</v>
      </c>
      <c r="G57" s="86">
        <v>60</v>
      </c>
    </row>
    <row r="58" spans="3:7">
      <c r="C58" s="300" t="s">
        <v>333</v>
      </c>
      <c r="F58" s="86" t="s">
        <v>404</v>
      </c>
      <c r="G58" s="86">
        <v>61</v>
      </c>
    </row>
    <row r="59" spans="3:7">
      <c r="F59" s="86" t="s">
        <v>405</v>
      </c>
      <c r="G59" s="86">
        <v>62</v>
      </c>
    </row>
    <row r="60" spans="3:7">
      <c r="F60" s="86" t="s">
        <v>406</v>
      </c>
      <c r="G60" s="86">
        <v>63</v>
      </c>
    </row>
    <row r="61" spans="3:7">
      <c r="F61" s="86" t="s">
        <v>407</v>
      </c>
      <c r="G61" s="86">
        <v>64</v>
      </c>
    </row>
    <row r="62" spans="3:7">
      <c r="F62" s="86" t="s">
        <v>408</v>
      </c>
      <c r="G62" s="86">
        <v>65</v>
      </c>
    </row>
    <row r="63" spans="3:7">
      <c r="F63" s="86" t="s">
        <v>409</v>
      </c>
      <c r="G63" s="86">
        <v>66</v>
      </c>
    </row>
    <row r="64" spans="3:7">
      <c r="F64" s="86" t="s">
        <v>410</v>
      </c>
      <c r="G64" s="86">
        <v>68</v>
      </c>
    </row>
    <row r="65" spans="2:16382">
      <c r="F65" s="86" t="s">
        <v>411</v>
      </c>
      <c r="G65" s="86">
        <v>69</v>
      </c>
    </row>
    <row r="66" spans="2:16382">
      <c r="F66" s="86" t="s">
        <v>412</v>
      </c>
      <c r="G66" s="86">
        <v>70</v>
      </c>
    </row>
    <row r="67" spans="2:16382">
      <c r="F67" s="86" t="s">
        <v>413</v>
      </c>
      <c r="G67" s="86">
        <v>71</v>
      </c>
    </row>
    <row r="68" spans="2:16382">
      <c r="F68" s="86" t="s">
        <v>414</v>
      </c>
      <c r="G68" s="86">
        <v>72</v>
      </c>
    </row>
    <row r="69" spans="2:16382">
      <c r="F69" s="86" t="s">
        <v>415</v>
      </c>
      <c r="G69" s="86">
        <v>73</v>
      </c>
    </row>
    <row r="70" spans="2:16382">
      <c r="F70" s="86" t="s">
        <v>416</v>
      </c>
      <c r="G70" s="86">
        <v>74</v>
      </c>
    </row>
    <row r="71" spans="2:16382">
      <c r="F71" s="86" t="s">
        <v>417</v>
      </c>
      <c r="G71" s="86">
        <v>75</v>
      </c>
    </row>
    <row r="72" spans="2:16382">
      <c r="F72" s="86" t="s">
        <v>418</v>
      </c>
      <c r="G72" s="86">
        <v>77</v>
      </c>
    </row>
    <row r="73" spans="2:16382">
      <c r="F73" s="86" t="s">
        <v>419</v>
      </c>
      <c r="G73" s="86">
        <v>78</v>
      </c>
    </row>
    <row r="74" spans="2:16382">
      <c r="F74" s="86" t="s">
        <v>420</v>
      </c>
      <c r="G74" s="86">
        <v>79</v>
      </c>
    </row>
    <row r="75" spans="2:16382">
      <c r="F75" s="86" t="s">
        <v>421</v>
      </c>
      <c r="G75" s="86">
        <v>80</v>
      </c>
    </row>
    <row r="76" spans="2:16382">
      <c r="F76" s="86"/>
      <c r="G76" s="86"/>
    </row>
    <row r="77" spans="2:16382" ht="18" thickBot="1">
      <c r="B77" s="602" t="s">
        <v>422</v>
      </c>
      <c r="C77" s="602"/>
      <c r="D77" s="154"/>
      <c r="E77" s="154"/>
      <c r="F77" s="154"/>
      <c r="G77" s="155"/>
      <c r="H77" s="154"/>
      <c r="I77" s="155"/>
      <c r="J77" s="154"/>
      <c r="K77" s="155"/>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4"/>
      <c r="BK77" s="154"/>
      <c r="BL77" s="154"/>
      <c r="BM77" s="154"/>
      <c r="BN77" s="154"/>
      <c r="BO77" s="154"/>
      <c r="BP77" s="154"/>
      <c r="BQ77" s="154"/>
      <c r="BR77" s="154"/>
      <c r="BS77" s="154"/>
      <c r="BT77" s="154"/>
      <c r="BU77" s="154"/>
      <c r="BV77" s="154"/>
      <c r="BW77" s="154"/>
      <c r="BX77" s="154"/>
      <c r="BY77" s="154"/>
      <c r="BZ77" s="154"/>
      <c r="CA77" s="154"/>
      <c r="CB77" s="154"/>
      <c r="CC77" s="154"/>
      <c r="CD77" s="154"/>
      <c r="CE77" s="154"/>
      <c r="CF77" s="154"/>
      <c r="CG77" s="154"/>
      <c r="CH77" s="154"/>
      <c r="CI77" s="154"/>
      <c r="CJ77" s="154"/>
      <c r="CK77" s="154"/>
      <c r="CL77" s="154"/>
      <c r="CM77" s="154"/>
      <c r="CN77" s="154"/>
      <c r="CO77" s="154"/>
      <c r="CP77" s="154"/>
      <c r="CQ77" s="154"/>
      <c r="CR77" s="154"/>
      <c r="CS77" s="154"/>
      <c r="CT77" s="154"/>
      <c r="CU77" s="154"/>
      <c r="CV77" s="154"/>
      <c r="CW77" s="154"/>
      <c r="CX77" s="154"/>
      <c r="CY77" s="154"/>
      <c r="CZ77" s="154"/>
      <c r="DA77" s="154"/>
      <c r="DB77" s="154"/>
      <c r="DC77" s="154"/>
      <c r="DD77" s="154"/>
      <c r="DE77" s="154"/>
      <c r="DF77" s="154"/>
      <c r="DG77" s="154"/>
      <c r="DH77" s="154"/>
      <c r="DI77" s="154"/>
      <c r="DJ77" s="154"/>
      <c r="DK77" s="154"/>
      <c r="DL77" s="154"/>
      <c r="DM77" s="154"/>
      <c r="DN77" s="154"/>
      <c r="DO77" s="154"/>
      <c r="DP77" s="154"/>
      <c r="DQ77" s="154"/>
      <c r="DR77" s="154"/>
      <c r="DS77" s="154"/>
      <c r="DT77" s="154"/>
      <c r="DU77" s="154"/>
      <c r="DV77" s="154"/>
      <c r="DW77" s="154"/>
      <c r="DX77" s="154"/>
      <c r="DY77" s="154"/>
      <c r="DZ77" s="154"/>
      <c r="EA77" s="154"/>
      <c r="EB77" s="154"/>
      <c r="EC77" s="154"/>
      <c r="ED77" s="154"/>
      <c r="EE77" s="154"/>
      <c r="EF77" s="154"/>
      <c r="EG77" s="154"/>
      <c r="EH77" s="154"/>
      <c r="EI77" s="154"/>
      <c r="EJ77" s="154"/>
      <c r="EK77" s="154"/>
      <c r="EL77" s="154"/>
      <c r="EM77" s="154"/>
      <c r="EN77" s="154"/>
      <c r="EO77" s="154"/>
      <c r="EP77" s="154"/>
      <c r="EQ77" s="154"/>
      <c r="ER77" s="154"/>
      <c r="ES77" s="154"/>
      <c r="ET77" s="154"/>
      <c r="EU77" s="154"/>
      <c r="EV77" s="154"/>
      <c r="EW77" s="154"/>
      <c r="EX77" s="154"/>
      <c r="EY77" s="154"/>
      <c r="EZ77" s="154"/>
      <c r="FA77" s="154"/>
      <c r="FB77" s="154"/>
      <c r="FC77" s="154"/>
      <c r="FD77" s="154"/>
      <c r="FE77" s="154"/>
      <c r="FF77" s="154"/>
      <c r="FG77" s="154"/>
      <c r="FH77" s="154"/>
      <c r="FI77" s="154"/>
      <c r="FJ77" s="154"/>
      <c r="FK77" s="154"/>
      <c r="FL77" s="154"/>
      <c r="FM77" s="154"/>
      <c r="FN77" s="154"/>
      <c r="FO77" s="154"/>
      <c r="FP77" s="154"/>
      <c r="FQ77" s="154"/>
      <c r="FR77" s="154"/>
      <c r="FS77" s="154"/>
      <c r="FT77" s="154"/>
      <c r="FU77" s="154"/>
      <c r="FV77" s="154"/>
      <c r="FW77" s="154"/>
      <c r="FX77" s="154"/>
      <c r="FY77" s="154"/>
      <c r="FZ77" s="154"/>
      <c r="GA77" s="154"/>
      <c r="GB77" s="154"/>
      <c r="GC77" s="154"/>
      <c r="GD77" s="154"/>
      <c r="GE77" s="154"/>
      <c r="GF77" s="154"/>
      <c r="GG77" s="154"/>
      <c r="GH77" s="154"/>
      <c r="GI77" s="154"/>
      <c r="GJ77" s="154"/>
      <c r="GK77" s="154"/>
      <c r="GL77" s="154"/>
      <c r="GM77" s="154"/>
      <c r="GN77" s="154"/>
      <c r="GO77" s="154"/>
      <c r="GP77" s="154"/>
      <c r="GQ77" s="154"/>
      <c r="GR77" s="154"/>
      <c r="GS77" s="154"/>
      <c r="GT77" s="154"/>
      <c r="GU77" s="154"/>
      <c r="GV77" s="154"/>
      <c r="GW77" s="154"/>
      <c r="GX77" s="154"/>
      <c r="GY77" s="154"/>
      <c r="GZ77" s="154"/>
      <c r="HA77" s="154"/>
      <c r="HB77" s="154"/>
      <c r="HC77" s="154"/>
      <c r="HD77" s="154"/>
      <c r="HE77" s="154"/>
      <c r="HF77" s="154"/>
      <c r="HG77" s="154"/>
      <c r="HH77" s="154"/>
      <c r="HI77" s="154"/>
      <c r="HJ77" s="154"/>
      <c r="HK77" s="154"/>
      <c r="HL77" s="154"/>
      <c r="HM77" s="154"/>
      <c r="HN77" s="154"/>
      <c r="HO77" s="154"/>
      <c r="HP77" s="154"/>
      <c r="HQ77" s="154"/>
      <c r="HR77" s="154"/>
      <c r="HS77" s="154"/>
      <c r="HT77" s="154"/>
      <c r="HU77" s="154"/>
      <c r="HV77" s="154"/>
      <c r="HW77" s="154"/>
      <c r="HX77" s="154"/>
      <c r="HY77" s="154"/>
      <c r="HZ77" s="154"/>
      <c r="IA77" s="154"/>
      <c r="IB77" s="154"/>
      <c r="IC77" s="154"/>
      <c r="ID77" s="154"/>
      <c r="IE77" s="154"/>
      <c r="IF77" s="154"/>
      <c r="IG77" s="154"/>
      <c r="IH77" s="154"/>
      <c r="II77" s="154"/>
      <c r="IJ77" s="154"/>
      <c r="IK77" s="154"/>
      <c r="IL77" s="154"/>
      <c r="IM77" s="154"/>
      <c r="IN77" s="154"/>
      <c r="IO77" s="154"/>
      <c r="IP77" s="154"/>
      <c r="IQ77" s="154"/>
      <c r="IR77" s="154"/>
      <c r="IS77" s="154"/>
      <c r="IT77" s="154"/>
      <c r="IU77" s="154"/>
      <c r="IV77" s="154"/>
      <c r="IW77" s="154"/>
      <c r="IX77" s="154"/>
      <c r="IY77" s="154"/>
      <c r="IZ77" s="154"/>
      <c r="JA77" s="154"/>
      <c r="JB77" s="154"/>
      <c r="JC77" s="154"/>
      <c r="JD77" s="154"/>
      <c r="JE77" s="154"/>
      <c r="JF77" s="154"/>
      <c r="JG77" s="154"/>
      <c r="JH77" s="154"/>
      <c r="JI77" s="154"/>
      <c r="JJ77" s="154"/>
      <c r="JK77" s="154"/>
      <c r="JL77" s="154"/>
      <c r="JM77" s="154"/>
      <c r="JN77" s="154"/>
      <c r="JO77" s="154"/>
      <c r="JP77" s="154"/>
      <c r="JQ77" s="154"/>
      <c r="JR77" s="154"/>
      <c r="JS77" s="154"/>
      <c r="JT77" s="154"/>
      <c r="JU77" s="154"/>
      <c r="JV77" s="154"/>
      <c r="JW77" s="154"/>
      <c r="JX77" s="154"/>
      <c r="JY77" s="154"/>
      <c r="JZ77" s="154"/>
      <c r="KA77" s="154"/>
      <c r="KB77" s="154"/>
      <c r="KC77" s="154"/>
      <c r="KD77" s="154"/>
      <c r="KE77" s="154"/>
      <c r="KF77" s="154"/>
      <c r="KG77" s="154"/>
      <c r="KH77" s="154"/>
      <c r="KI77" s="154"/>
      <c r="KJ77" s="154"/>
      <c r="KK77" s="154"/>
      <c r="KL77" s="154"/>
      <c r="KM77" s="154"/>
      <c r="KN77" s="154"/>
      <c r="KO77" s="154"/>
      <c r="KP77" s="154"/>
      <c r="KQ77" s="154"/>
      <c r="KR77" s="154"/>
      <c r="KS77" s="154"/>
      <c r="KT77" s="154"/>
      <c r="KU77" s="154"/>
      <c r="KV77" s="154"/>
      <c r="KW77" s="154"/>
      <c r="KX77" s="154"/>
      <c r="KY77" s="154"/>
      <c r="KZ77" s="154"/>
      <c r="LA77" s="154"/>
      <c r="LB77" s="154"/>
      <c r="LC77" s="154"/>
      <c r="LD77" s="154"/>
      <c r="LE77" s="154"/>
      <c r="LF77" s="154"/>
      <c r="LG77" s="154"/>
      <c r="LH77" s="154"/>
      <c r="LI77" s="154"/>
      <c r="LJ77" s="154"/>
      <c r="LK77" s="154"/>
      <c r="LL77" s="154"/>
      <c r="LM77" s="154"/>
      <c r="LN77" s="154"/>
      <c r="LO77" s="154"/>
      <c r="LP77" s="154"/>
      <c r="LQ77" s="154"/>
      <c r="LR77" s="154"/>
      <c r="LS77" s="154"/>
      <c r="LT77" s="154"/>
      <c r="LU77" s="154"/>
      <c r="LV77" s="154"/>
      <c r="LW77" s="154"/>
      <c r="LX77" s="154"/>
      <c r="LY77" s="154"/>
      <c r="LZ77" s="154"/>
      <c r="MA77" s="154"/>
      <c r="MB77" s="154"/>
      <c r="MC77" s="154"/>
      <c r="MD77" s="154"/>
      <c r="ME77" s="154"/>
      <c r="MF77" s="154"/>
      <c r="MG77" s="154"/>
      <c r="MH77" s="154"/>
      <c r="MI77" s="154"/>
      <c r="MJ77" s="154"/>
      <c r="MK77" s="154"/>
      <c r="ML77" s="154"/>
      <c r="MM77" s="154"/>
      <c r="MN77" s="154"/>
      <c r="MO77" s="154"/>
      <c r="MP77" s="154"/>
      <c r="MQ77" s="154"/>
      <c r="MR77" s="154"/>
      <c r="MS77" s="154"/>
      <c r="MT77" s="154"/>
      <c r="MU77" s="154"/>
      <c r="MV77" s="154"/>
      <c r="MW77" s="154"/>
      <c r="MX77" s="154"/>
      <c r="MY77" s="154"/>
      <c r="MZ77" s="154"/>
      <c r="NA77" s="154"/>
      <c r="NB77" s="154"/>
      <c r="NC77" s="154"/>
      <c r="ND77" s="154"/>
      <c r="NE77" s="154"/>
      <c r="NF77" s="154"/>
      <c r="NG77" s="154"/>
      <c r="NH77" s="154"/>
      <c r="NI77" s="154"/>
      <c r="NJ77" s="154"/>
      <c r="NK77" s="154"/>
      <c r="NL77" s="154"/>
      <c r="NM77" s="154"/>
      <c r="NN77" s="154"/>
      <c r="NO77" s="154"/>
      <c r="NP77" s="154"/>
      <c r="NQ77" s="154"/>
      <c r="NR77" s="154"/>
      <c r="NS77" s="154"/>
      <c r="NT77" s="154"/>
      <c r="NU77" s="154"/>
      <c r="NV77" s="154"/>
      <c r="NW77" s="154"/>
      <c r="NX77" s="154"/>
      <c r="NY77" s="154"/>
      <c r="NZ77" s="154"/>
      <c r="OA77" s="154"/>
      <c r="OB77" s="154"/>
      <c r="OC77" s="154"/>
      <c r="OD77" s="154"/>
      <c r="OE77" s="154"/>
      <c r="OF77" s="154"/>
      <c r="OG77" s="154"/>
      <c r="OH77" s="154"/>
      <c r="OI77" s="154"/>
      <c r="OJ77" s="154"/>
      <c r="OK77" s="154"/>
      <c r="OL77" s="154"/>
      <c r="OM77" s="154"/>
      <c r="ON77" s="154"/>
      <c r="OO77" s="154"/>
      <c r="OP77" s="154"/>
      <c r="OQ77" s="154"/>
      <c r="OR77" s="154"/>
      <c r="OS77" s="154"/>
      <c r="OT77" s="154"/>
      <c r="OU77" s="154"/>
      <c r="OV77" s="154"/>
      <c r="OW77" s="154"/>
      <c r="OX77" s="154"/>
      <c r="OY77" s="154"/>
      <c r="OZ77" s="154"/>
      <c r="PA77" s="154"/>
      <c r="PB77" s="154"/>
      <c r="PC77" s="154"/>
      <c r="PD77" s="154"/>
      <c r="PE77" s="154"/>
      <c r="PF77" s="154"/>
      <c r="PG77" s="154"/>
      <c r="PH77" s="154"/>
      <c r="PI77" s="154"/>
      <c r="PJ77" s="154"/>
      <c r="PK77" s="154"/>
      <c r="PL77" s="154"/>
      <c r="PM77" s="154"/>
      <c r="PN77" s="154"/>
      <c r="PO77" s="154"/>
      <c r="PP77" s="154"/>
      <c r="PQ77" s="154"/>
      <c r="PR77" s="154"/>
      <c r="PS77" s="154"/>
      <c r="PT77" s="154"/>
      <c r="PU77" s="154"/>
      <c r="PV77" s="154"/>
      <c r="PW77" s="154"/>
      <c r="PX77" s="154"/>
      <c r="PY77" s="154"/>
      <c r="PZ77" s="154"/>
      <c r="QA77" s="154"/>
      <c r="QB77" s="154"/>
      <c r="QC77" s="154"/>
      <c r="QD77" s="154"/>
      <c r="QE77" s="154"/>
      <c r="QF77" s="154"/>
      <c r="QG77" s="154"/>
      <c r="QH77" s="154"/>
      <c r="QI77" s="154"/>
      <c r="QJ77" s="154"/>
      <c r="QK77" s="154"/>
      <c r="QL77" s="154"/>
      <c r="QM77" s="154"/>
      <c r="QN77" s="154"/>
      <c r="QO77" s="154"/>
      <c r="QP77" s="154"/>
      <c r="QQ77" s="154"/>
      <c r="QR77" s="154"/>
      <c r="QS77" s="154"/>
      <c r="QT77" s="154"/>
      <c r="QU77" s="154"/>
      <c r="QV77" s="154"/>
      <c r="QW77" s="154"/>
      <c r="QX77" s="154"/>
      <c r="QY77" s="154"/>
      <c r="QZ77" s="154"/>
      <c r="RA77" s="154"/>
      <c r="RB77" s="154"/>
      <c r="RC77" s="154"/>
      <c r="RD77" s="154"/>
      <c r="RE77" s="154"/>
      <c r="RF77" s="154"/>
      <c r="RG77" s="154"/>
      <c r="RH77" s="154"/>
      <c r="RI77" s="154"/>
      <c r="RJ77" s="154"/>
      <c r="RK77" s="154"/>
      <c r="RL77" s="154"/>
      <c r="RM77" s="154"/>
      <c r="RN77" s="154"/>
      <c r="RO77" s="154"/>
      <c r="RP77" s="154"/>
      <c r="RQ77" s="154"/>
      <c r="RR77" s="154"/>
      <c r="RS77" s="154"/>
      <c r="RT77" s="154"/>
      <c r="RU77" s="154"/>
      <c r="RV77" s="154"/>
      <c r="RW77" s="154"/>
      <c r="RX77" s="154"/>
      <c r="RY77" s="154"/>
      <c r="RZ77" s="154"/>
      <c r="SA77" s="154"/>
      <c r="SB77" s="154"/>
      <c r="SC77" s="154"/>
      <c r="SD77" s="154"/>
      <c r="SE77" s="154"/>
      <c r="SF77" s="154"/>
      <c r="SG77" s="154"/>
      <c r="SH77" s="154"/>
      <c r="SI77" s="154"/>
      <c r="SJ77" s="154"/>
      <c r="SK77" s="154"/>
      <c r="SL77" s="154"/>
      <c r="SM77" s="154"/>
      <c r="SN77" s="154"/>
      <c r="SO77" s="154"/>
      <c r="SP77" s="154"/>
      <c r="SQ77" s="154"/>
      <c r="SR77" s="154"/>
      <c r="SS77" s="154"/>
      <c r="ST77" s="154"/>
      <c r="SU77" s="154"/>
      <c r="SV77" s="154"/>
      <c r="SW77" s="154"/>
      <c r="SX77" s="154"/>
      <c r="SY77" s="154"/>
      <c r="SZ77" s="154"/>
      <c r="TA77" s="154"/>
      <c r="TB77" s="154"/>
      <c r="TC77" s="154"/>
      <c r="TD77" s="154"/>
      <c r="TE77" s="154"/>
      <c r="TF77" s="154"/>
      <c r="TG77" s="154"/>
      <c r="TH77" s="154"/>
      <c r="TI77" s="154"/>
      <c r="TJ77" s="154"/>
      <c r="TK77" s="154"/>
      <c r="TL77" s="154"/>
      <c r="TM77" s="154"/>
      <c r="TN77" s="154"/>
      <c r="TO77" s="154"/>
      <c r="TP77" s="154"/>
      <c r="TQ77" s="154"/>
      <c r="TR77" s="154"/>
      <c r="TS77" s="154"/>
      <c r="TT77" s="154"/>
      <c r="TU77" s="154"/>
      <c r="TV77" s="154"/>
      <c r="TW77" s="154"/>
      <c r="TX77" s="154"/>
      <c r="TY77" s="154"/>
      <c r="TZ77" s="154"/>
      <c r="UA77" s="154"/>
      <c r="UB77" s="154"/>
      <c r="UC77" s="154"/>
      <c r="UD77" s="154"/>
      <c r="UE77" s="154"/>
      <c r="UF77" s="154"/>
      <c r="UG77" s="154"/>
      <c r="UH77" s="154"/>
      <c r="UI77" s="154"/>
      <c r="UJ77" s="154"/>
      <c r="UK77" s="154"/>
      <c r="UL77" s="154"/>
      <c r="UM77" s="154"/>
      <c r="UN77" s="154"/>
      <c r="UO77" s="154"/>
      <c r="UP77" s="154"/>
      <c r="UQ77" s="154"/>
      <c r="UR77" s="154"/>
      <c r="US77" s="154"/>
      <c r="UT77" s="154"/>
      <c r="UU77" s="154"/>
      <c r="UV77" s="154"/>
      <c r="UW77" s="154"/>
      <c r="UX77" s="154"/>
      <c r="UY77" s="154"/>
      <c r="UZ77" s="154"/>
      <c r="VA77" s="154"/>
      <c r="VB77" s="154"/>
      <c r="VC77" s="154"/>
      <c r="VD77" s="154"/>
      <c r="VE77" s="154"/>
      <c r="VF77" s="154"/>
      <c r="VG77" s="154"/>
      <c r="VH77" s="154"/>
      <c r="VI77" s="154"/>
      <c r="VJ77" s="154"/>
      <c r="VK77" s="154"/>
      <c r="VL77" s="154"/>
      <c r="VM77" s="154"/>
      <c r="VN77" s="154"/>
      <c r="VO77" s="154"/>
      <c r="VP77" s="154"/>
      <c r="VQ77" s="154"/>
      <c r="VR77" s="154"/>
      <c r="VS77" s="154"/>
      <c r="VT77" s="154"/>
      <c r="VU77" s="154"/>
      <c r="VV77" s="154"/>
      <c r="VW77" s="154"/>
      <c r="VX77" s="154"/>
      <c r="VY77" s="154"/>
      <c r="VZ77" s="154"/>
      <c r="WA77" s="154"/>
      <c r="WB77" s="154"/>
      <c r="WC77" s="154"/>
      <c r="WD77" s="154"/>
      <c r="WE77" s="154"/>
      <c r="WF77" s="154"/>
      <c r="WG77" s="154"/>
      <c r="WH77" s="154"/>
      <c r="WI77" s="154"/>
      <c r="WJ77" s="154"/>
      <c r="WK77" s="154"/>
      <c r="WL77" s="154"/>
      <c r="WM77" s="154"/>
      <c r="WN77" s="154"/>
      <c r="WO77" s="154"/>
      <c r="WP77" s="154"/>
      <c r="WQ77" s="154"/>
      <c r="WR77" s="154"/>
      <c r="WS77" s="154"/>
      <c r="WT77" s="154"/>
      <c r="WU77" s="154"/>
      <c r="WV77" s="154"/>
      <c r="WW77" s="154"/>
      <c r="WX77" s="154"/>
      <c r="WY77" s="154"/>
      <c r="WZ77" s="154"/>
      <c r="XA77" s="154"/>
      <c r="XB77" s="154"/>
      <c r="XC77" s="154"/>
      <c r="XD77" s="154"/>
      <c r="XE77" s="154"/>
      <c r="XF77" s="154"/>
      <c r="XG77" s="154"/>
      <c r="XH77" s="154"/>
      <c r="XI77" s="154"/>
      <c r="XJ77" s="154"/>
      <c r="XK77" s="154"/>
      <c r="XL77" s="154"/>
      <c r="XM77" s="154"/>
      <c r="XN77" s="154"/>
      <c r="XO77" s="154"/>
      <c r="XP77" s="154"/>
      <c r="XQ77" s="154"/>
      <c r="XR77" s="154"/>
      <c r="XS77" s="154"/>
      <c r="XT77" s="154"/>
      <c r="XU77" s="154"/>
      <c r="XV77" s="154"/>
      <c r="XW77" s="154"/>
      <c r="XX77" s="154"/>
      <c r="XY77" s="154"/>
      <c r="XZ77" s="154"/>
      <c r="YA77" s="154"/>
      <c r="YB77" s="154"/>
      <c r="YC77" s="154"/>
      <c r="YD77" s="154"/>
      <c r="YE77" s="154"/>
      <c r="YF77" s="154"/>
      <c r="YG77" s="154"/>
      <c r="YH77" s="154"/>
      <c r="YI77" s="154"/>
      <c r="YJ77" s="154"/>
      <c r="YK77" s="154"/>
      <c r="YL77" s="154"/>
      <c r="YM77" s="154"/>
      <c r="YN77" s="154"/>
      <c r="YO77" s="154"/>
      <c r="YP77" s="154"/>
      <c r="YQ77" s="154"/>
      <c r="YR77" s="154"/>
      <c r="YS77" s="154"/>
      <c r="YT77" s="154"/>
      <c r="YU77" s="154"/>
      <c r="YV77" s="154"/>
      <c r="YW77" s="154"/>
      <c r="YX77" s="154"/>
      <c r="YY77" s="154"/>
      <c r="YZ77" s="154"/>
      <c r="ZA77" s="154"/>
      <c r="ZB77" s="154"/>
      <c r="ZC77" s="154"/>
      <c r="ZD77" s="154"/>
      <c r="ZE77" s="154"/>
      <c r="ZF77" s="154"/>
      <c r="ZG77" s="154"/>
      <c r="ZH77" s="154"/>
      <c r="ZI77" s="154"/>
      <c r="ZJ77" s="154"/>
      <c r="ZK77" s="154"/>
      <c r="ZL77" s="154"/>
      <c r="ZM77" s="154"/>
      <c r="ZN77" s="154"/>
      <c r="ZO77" s="154"/>
      <c r="ZP77" s="154"/>
      <c r="ZQ77" s="154"/>
      <c r="ZR77" s="154"/>
      <c r="ZS77" s="154"/>
      <c r="ZT77" s="154"/>
      <c r="ZU77" s="154"/>
      <c r="ZV77" s="154"/>
      <c r="ZW77" s="154"/>
      <c r="ZX77" s="154"/>
      <c r="ZY77" s="154"/>
      <c r="ZZ77" s="154"/>
      <c r="AAA77" s="154"/>
      <c r="AAB77" s="154"/>
      <c r="AAC77" s="154"/>
      <c r="AAD77" s="154"/>
      <c r="AAE77" s="154"/>
      <c r="AAF77" s="154"/>
      <c r="AAG77" s="154"/>
      <c r="AAH77" s="154"/>
      <c r="AAI77" s="154"/>
      <c r="AAJ77" s="154"/>
      <c r="AAK77" s="154"/>
      <c r="AAL77" s="154"/>
      <c r="AAM77" s="154"/>
      <c r="AAN77" s="154"/>
      <c r="AAO77" s="154"/>
      <c r="AAP77" s="154"/>
      <c r="AAQ77" s="154"/>
      <c r="AAR77" s="154"/>
      <c r="AAS77" s="154"/>
      <c r="AAT77" s="154"/>
      <c r="AAU77" s="154"/>
      <c r="AAV77" s="154"/>
      <c r="AAW77" s="154"/>
      <c r="AAX77" s="154"/>
      <c r="AAY77" s="154"/>
      <c r="AAZ77" s="154"/>
      <c r="ABA77" s="154"/>
      <c r="ABB77" s="154"/>
      <c r="ABC77" s="154"/>
      <c r="ABD77" s="154"/>
      <c r="ABE77" s="154"/>
      <c r="ABF77" s="154"/>
      <c r="ABG77" s="154"/>
      <c r="ABH77" s="154"/>
      <c r="ABI77" s="154"/>
      <c r="ABJ77" s="154"/>
      <c r="ABK77" s="154"/>
      <c r="ABL77" s="154"/>
      <c r="ABM77" s="154"/>
      <c r="ABN77" s="154"/>
      <c r="ABO77" s="154"/>
      <c r="ABP77" s="154"/>
      <c r="ABQ77" s="154"/>
      <c r="ABR77" s="154"/>
      <c r="ABS77" s="154"/>
      <c r="ABT77" s="154"/>
      <c r="ABU77" s="154"/>
      <c r="ABV77" s="154"/>
      <c r="ABW77" s="154"/>
      <c r="ABX77" s="154"/>
      <c r="ABY77" s="154"/>
      <c r="ABZ77" s="154"/>
      <c r="ACA77" s="154"/>
      <c r="ACB77" s="154"/>
      <c r="ACC77" s="154"/>
      <c r="ACD77" s="154"/>
      <c r="ACE77" s="154"/>
      <c r="ACF77" s="154"/>
      <c r="ACG77" s="154"/>
      <c r="ACH77" s="154"/>
      <c r="ACI77" s="154"/>
      <c r="ACJ77" s="154"/>
      <c r="ACK77" s="154"/>
      <c r="ACL77" s="154"/>
      <c r="ACM77" s="154"/>
      <c r="ACN77" s="154"/>
      <c r="ACO77" s="154"/>
      <c r="ACP77" s="154"/>
      <c r="ACQ77" s="154"/>
      <c r="ACR77" s="154"/>
      <c r="ACS77" s="154"/>
      <c r="ACT77" s="154"/>
      <c r="ACU77" s="154"/>
      <c r="ACV77" s="154"/>
      <c r="ACW77" s="154"/>
      <c r="ACX77" s="154"/>
      <c r="ACY77" s="154"/>
      <c r="ACZ77" s="154"/>
      <c r="ADA77" s="154"/>
      <c r="ADB77" s="154"/>
      <c r="ADC77" s="154"/>
      <c r="ADD77" s="154"/>
      <c r="ADE77" s="154"/>
      <c r="ADF77" s="154"/>
      <c r="ADG77" s="154"/>
      <c r="ADH77" s="154"/>
      <c r="ADI77" s="154"/>
      <c r="ADJ77" s="154"/>
      <c r="ADK77" s="154"/>
      <c r="ADL77" s="154"/>
      <c r="ADM77" s="154"/>
      <c r="ADN77" s="154"/>
      <c r="ADO77" s="154"/>
      <c r="ADP77" s="154"/>
      <c r="ADQ77" s="154"/>
      <c r="ADR77" s="154"/>
      <c r="ADS77" s="154"/>
      <c r="ADT77" s="154"/>
      <c r="ADU77" s="154"/>
      <c r="ADV77" s="154"/>
      <c r="ADW77" s="154"/>
      <c r="ADX77" s="154"/>
      <c r="ADY77" s="154"/>
      <c r="ADZ77" s="154"/>
      <c r="AEA77" s="154"/>
      <c r="AEB77" s="154"/>
      <c r="AEC77" s="154"/>
      <c r="AED77" s="154"/>
      <c r="AEE77" s="154"/>
      <c r="AEF77" s="154"/>
      <c r="AEG77" s="154"/>
      <c r="AEH77" s="154"/>
      <c r="AEI77" s="154"/>
      <c r="AEJ77" s="154"/>
      <c r="AEK77" s="154"/>
      <c r="AEL77" s="154"/>
      <c r="AEM77" s="154"/>
      <c r="AEN77" s="154"/>
      <c r="AEO77" s="154"/>
      <c r="AEP77" s="154"/>
      <c r="AEQ77" s="154"/>
      <c r="AER77" s="154"/>
      <c r="AES77" s="154"/>
      <c r="AET77" s="154"/>
      <c r="AEU77" s="154"/>
      <c r="AEV77" s="154"/>
      <c r="AEW77" s="154"/>
      <c r="AEX77" s="154"/>
      <c r="AEY77" s="154"/>
      <c r="AEZ77" s="154"/>
      <c r="AFA77" s="154"/>
      <c r="AFB77" s="154"/>
      <c r="AFC77" s="154"/>
      <c r="AFD77" s="154"/>
      <c r="AFE77" s="154"/>
      <c r="AFF77" s="154"/>
      <c r="AFG77" s="154"/>
      <c r="AFH77" s="154"/>
      <c r="AFI77" s="154"/>
      <c r="AFJ77" s="154"/>
      <c r="AFK77" s="154"/>
      <c r="AFL77" s="154"/>
      <c r="AFM77" s="154"/>
      <c r="AFN77" s="154"/>
      <c r="AFO77" s="154"/>
      <c r="AFP77" s="154"/>
      <c r="AFQ77" s="154"/>
      <c r="AFR77" s="154"/>
      <c r="AFS77" s="154"/>
      <c r="AFT77" s="154"/>
      <c r="AFU77" s="154"/>
      <c r="AFV77" s="154"/>
      <c r="AFW77" s="154"/>
      <c r="AFX77" s="154"/>
      <c r="AFY77" s="154"/>
      <c r="AFZ77" s="154"/>
      <c r="AGA77" s="154"/>
      <c r="AGB77" s="154"/>
      <c r="AGC77" s="154"/>
      <c r="AGD77" s="154"/>
      <c r="AGE77" s="154"/>
      <c r="AGF77" s="154"/>
      <c r="AGG77" s="154"/>
      <c r="AGH77" s="154"/>
      <c r="AGI77" s="154"/>
      <c r="AGJ77" s="154"/>
      <c r="AGK77" s="154"/>
      <c r="AGL77" s="154"/>
      <c r="AGM77" s="154"/>
      <c r="AGN77" s="154"/>
      <c r="AGO77" s="154"/>
      <c r="AGP77" s="154"/>
      <c r="AGQ77" s="154"/>
      <c r="AGR77" s="154"/>
      <c r="AGS77" s="154"/>
      <c r="AGT77" s="154"/>
      <c r="AGU77" s="154"/>
      <c r="AGV77" s="154"/>
      <c r="AGW77" s="154"/>
      <c r="AGX77" s="154"/>
      <c r="AGY77" s="154"/>
      <c r="AGZ77" s="154"/>
      <c r="AHA77" s="154"/>
      <c r="AHB77" s="154"/>
      <c r="AHC77" s="154"/>
      <c r="AHD77" s="154"/>
      <c r="AHE77" s="154"/>
      <c r="AHF77" s="154"/>
      <c r="AHG77" s="154"/>
      <c r="AHH77" s="154"/>
      <c r="AHI77" s="154"/>
      <c r="AHJ77" s="154"/>
      <c r="AHK77" s="154"/>
      <c r="AHL77" s="154"/>
      <c r="AHM77" s="154"/>
      <c r="AHN77" s="154"/>
      <c r="AHO77" s="154"/>
      <c r="AHP77" s="154"/>
      <c r="AHQ77" s="154"/>
      <c r="AHR77" s="154"/>
      <c r="AHS77" s="154"/>
      <c r="AHT77" s="154"/>
      <c r="AHU77" s="154"/>
      <c r="AHV77" s="154"/>
      <c r="AHW77" s="154"/>
      <c r="AHX77" s="154"/>
      <c r="AHY77" s="154"/>
      <c r="AHZ77" s="154"/>
      <c r="AIA77" s="154"/>
      <c r="AIB77" s="154"/>
      <c r="AIC77" s="154"/>
      <c r="AID77" s="154"/>
      <c r="AIE77" s="154"/>
      <c r="AIF77" s="154"/>
      <c r="AIG77" s="154"/>
      <c r="AIH77" s="154"/>
      <c r="AII77" s="154"/>
      <c r="AIJ77" s="154"/>
      <c r="AIK77" s="154"/>
      <c r="AIL77" s="154"/>
      <c r="AIM77" s="154"/>
      <c r="AIN77" s="154"/>
      <c r="AIO77" s="154"/>
      <c r="AIP77" s="154"/>
      <c r="AIQ77" s="154"/>
      <c r="AIR77" s="154"/>
      <c r="AIS77" s="154"/>
      <c r="AIT77" s="154"/>
      <c r="AIU77" s="154"/>
      <c r="AIV77" s="154"/>
      <c r="AIW77" s="154"/>
      <c r="AIX77" s="154"/>
      <c r="AIY77" s="154"/>
      <c r="AIZ77" s="154"/>
      <c r="AJA77" s="154"/>
      <c r="AJB77" s="154"/>
      <c r="AJC77" s="154"/>
      <c r="AJD77" s="154"/>
      <c r="AJE77" s="154"/>
      <c r="AJF77" s="154"/>
      <c r="AJG77" s="154"/>
      <c r="AJH77" s="154"/>
      <c r="AJI77" s="154"/>
      <c r="AJJ77" s="154"/>
      <c r="AJK77" s="154"/>
      <c r="AJL77" s="154"/>
      <c r="AJM77" s="154"/>
      <c r="AJN77" s="154"/>
      <c r="AJO77" s="154"/>
      <c r="AJP77" s="154"/>
      <c r="AJQ77" s="154"/>
      <c r="AJR77" s="154"/>
      <c r="AJS77" s="154"/>
      <c r="AJT77" s="154"/>
      <c r="AJU77" s="154"/>
      <c r="AJV77" s="154"/>
      <c r="AJW77" s="154"/>
      <c r="AJX77" s="154"/>
      <c r="AJY77" s="154"/>
      <c r="AJZ77" s="154"/>
      <c r="AKA77" s="154"/>
      <c r="AKB77" s="154"/>
      <c r="AKC77" s="154"/>
      <c r="AKD77" s="154"/>
      <c r="AKE77" s="154"/>
      <c r="AKF77" s="154"/>
      <c r="AKG77" s="154"/>
      <c r="AKH77" s="154"/>
      <c r="AKI77" s="154"/>
      <c r="AKJ77" s="154"/>
      <c r="AKK77" s="154"/>
      <c r="AKL77" s="154"/>
      <c r="AKM77" s="154"/>
      <c r="AKN77" s="154"/>
      <c r="AKO77" s="154"/>
      <c r="AKP77" s="154"/>
      <c r="AKQ77" s="154"/>
      <c r="AKR77" s="154"/>
      <c r="AKS77" s="154"/>
      <c r="AKT77" s="154"/>
      <c r="AKU77" s="154"/>
      <c r="AKV77" s="154"/>
      <c r="AKW77" s="154"/>
      <c r="AKX77" s="154"/>
      <c r="AKY77" s="154"/>
      <c r="AKZ77" s="154"/>
      <c r="ALA77" s="154"/>
      <c r="ALB77" s="154"/>
      <c r="ALC77" s="154"/>
      <c r="ALD77" s="154"/>
      <c r="ALE77" s="154"/>
      <c r="ALF77" s="154"/>
      <c r="ALG77" s="154"/>
      <c r="ALH77" s="154"/>
      <c r="ALI77" s="154"/>
      <c r="ALJ77" s="154"/>
      <c r="ALK77" s="154"/>
      <c r="ALL77" s="154"/>
      <c r="ALM77" s="154"/>
      <c r="ALN77" s="154"/>
      <c r="ALO77" s="154"/>
      <c r="ALP77" s="154"/>
      <c r="ALQ77" s="154"/>
      <c r="ALR77" s="154"/>
      <c r="ALS77" s="154"/>
      <c r="ALT77" s="154"/>
      <c r="ALU77" s="154"/>
      <c r="ALV77" s="154"/>
      <c r="ALW77" s="154"/>
      <c r="ALX77" s="154"/>
      <c r="ALY77" s="154"/>
      <c r="ALZ77" s="154"/>
      <c r="AMA77" s="154"/>
      <c r="AMB77" s="154"/>
      <c r="AMC77" s="154"/>
      <c r="AMD77" s="154"/>
      <c r="AME77" s="154"/>
      <c r="AMF77" s="154"/>
      <c r="AMG77" s="154"/>
      <c r="AMH77" s="154"/>
      <c r="AMI77" s="154"/>
      <c r="AMJ77" s="154"/>
      <c r="AMK77" s="154"/>
      <c r="AML77" s="154"/>
      <c r="AMM77" s="154"/>
      <c r="AMN77" s="154"/>
      <c r="AMO77" s="154"/>
      <c r="AMP77" s="154"/>
      <c r="AMQ77" s="154"/>
      <c r="AMR77" s="154"/>
      <c r="AMS77" s="154"/>
      <c r="AMT77" s="154"/>
      <c r="AMU77" s="154"/>
      <c r="AMV77" s="154"/>
      <c r="AMW77" s="154"/>
      <c r="AMX77" s="154"/>
      <c r="AMY77" s="154"/>
      <c r="AMZ77" s="154"/>
      <c r="ANA77" s="154"/>
      <c r="ANB77" s="154"/>
      <c r="ANC77" s="154"/>
      <c r="AND77" s="154"/>
      <c r="ANE77" s="154"/>
      <c r="ANF77" s="154"/>
      <c r="ANG77" s="154"/>
      <c r="ANH77" s="154"/>
      <c r="ANI77" s="154"/>
      <c r="ANJ77" s="154"/>
      <c r="ANK77" s="154"/>
      <c r="ANL77" s="154"/>
      <c r="ANM77" s="154"/>
      <c r="ANN77" s="154"/>
      <c r="ANO77" s="154"/>
      <c r="ANP77" s="154"/>
      <c r="ANQ77" s="154"/>
      <c r="ANR77" s="154"/>
      <c r="ANS77" s="154"/>
      <c r="ANT77" s="154"/>
      <c r="ANU77" s="154"/>
      <c r="ANV77" s="154"/>
      <c r="ANW77" s="154"/>
      <c r="ANX77" s="154"/>
      <c r="ANY77" s="154"/>
      <c r="ANZ77" s="154"/>
      <c r="AOA77" s="154"/>
      <c r="AOB77" s="154"/>
      <c r="AOC77" s="154"/>
      <c r="AOD77" s="154"/>
      <c r="AOE77" s="154"/>
      <c r="AOF77" s="154"/>
      <c r="AOG77" s="154"/>
      <c r="AOH77" s="154"/>
      <c r="AOI77" s="154"/>
      <c r="AOJ77" s="154"/>
      <c r="AOK77" s="154"/>
      <c r="AOL77" s="154"/>
      <c r="AOM77" s="154"/>
      <c r="AON77" s="154"/>
      <c r="AOO77" s="154"/>
      <c r="AOP77" s="154"/>
      <c r="AOQ77" s="154"/>
      <c r="AOR77" s="154"/>
      <c r="AOS77" s="154"/>
      <c r="AOT77" s="154"/>
      <c r="AOU77" s="154"/>
      <c r="AOV77" s="154"/>
      <c r="AOW77" s="154"/>
      <c r="AOX77" s="154"/>
      <c r="AOY77" s="154"/>
      <c r="AOZ77" s="154"/>
      <c r="APA77" s="154"/>
      <c r="APB77" s="154"/>
      <c r="APC77" s="154"/>
      <c r="APD77" s="154"/>
      <c r="APE77" s="154"/>
      <c r="APF77" s="154"/>
      <c r="APG77" s="154"/>
      <c r="APH77" s="154"/>
      <c r="API77" s="154"/>
      <c r="APJ77" s="154"/>
      <c r="APK77" s="154"/>
      <c r="APL77" s="154"/>
      <c r="APM77" s="154"/>
      <c r="APN77" s="154"/>
      <c r="APO77" s="154"/>
      <c r="APP77" s="154"/>
      <c r="APQ77" s="154"/>
      <c r="APR77" s="154"/>
      <c r="APS77" s="154"/>
      <c r="APT77" s="154"/>
      <c r="APU77" s="154"/>
      <c r="APV77" s="154"/>
      <c r="APW77" s="154"/>
      <c r="APX77" s="154"/>
      <c r="APY77" s="154"/>
      <c r="APZ77" s="154"/>
      <c r="AQA77" s="154"/>
      <c r="AQB77" s="154"/>
      <c r="AQC77" s="154"/>
      <c r="AQD77" s="154"/>
      <c r="AQE77" s="154"/>
      <c r="AQF77" s="154"/>
      <c r="AQG77" s="154"/>
      <c r="AQH77" s="154"/>
      <c r="AQI77" s="154"/>
      <c r="AQJ77" s="154"/>
      <c r="AQK77" s="154"/>
      <c r="AQL77" s="154"/>
      <c r="AQM77" s="154"/>
      <c r="AQN77" s="154"/>
      <c r="AQO77" s="154"/>
      <c r="AQP77" s="154"/>
      <c r="AQQ77" s="154"/>
      <c r="AQR77" s="154"/>
      <c r="AQS77" s="154"/>
      <c r="AQT77" s="154"/>
      <c r="AQU77" s="154"/>
      <c r="AQV77" s="154"/>
      <c r="AQW77" s="154"/>
      <c r="AQX77" s="154"/>
      <c r="AQY77" s="154"/>
      <c r="AQZ77" s="154"/>
      <c r="ARA77" s="154"/>
      <c r="ARB77" s="154"/>
      <c r="ARC77" s="154"/>
      <c r="ARD77" s="154"/>
      <c r="ARE77" s="154"/>
      <c r="ARF77" s="154"/>
      <c r="ARG77" s="154"/>
      <c r="ARH77" s="154"/>
      <c r="ARI77" s="154"/>
      <c r="ARJ77" s="154"/>
      <c r="ARK77" s="154"/>
      <c r="ARL77" s="154"/>
      <c r="ARM77" s="154"/>
      <c r="ARN77" s="154"/>
      <c r="ARO77" s="154"/>
      <c r="ARP77" s="154"/>
      <c r="ARQ77" s="154"/>
      <c r="ARR77" s="154"/>
      <c r="ARS77" s="154"/>
      <c r="ART77" s="154"/>
      <c r="ARU77" s="154"/>
      <c r="ARV77" s="154"/>
      <c r="ARW77" s="154"/>
      <c r="ARX77" s="154"/>
      <c r="ARY77" s="154"/>
      <c r="ARZ77" s="154"/>
      <c r="ASA77" s="154"/>
      <c r="ASB77" s="154"/>
      <c r="ASC77" s="154"/>
      <c r="ASD77" s="154"/>
      <c r="ASE77" s="154"/>
      <c r="ASF77" s="154"/>
      <c r="ASG77" s="154"/>
      <c r="ASH77" s="154"/>
      <c r="ASI77" s="154"/>
      <c r="ASJ77" s="154"/>
      <c r="ASK77" s="154"/>
      <c r="ASL77" s="154"/>
      <c r="ASM77" s="154"/>
      <c r="ASN77" s="154"/>
      <c r="ASO77" s="154"/>
      <c r="ASP77" s="154"/>
      <c r="ASQ77" s="154"/>
      <c r="ASR77" s="154"/>
      <c r="ASS77" s="154"/>
      <c r="AST77" s="154"/>
      <c r="ASU77" s="154"/>
      <c r="ASV77" s="154"/>
      <c r="ASW77" s="154"/>
      <c r="ASX77" s="154"/>
      <c r="ASY77" s="154"/>
      <c r="ASZ77" s="154"/>
      <c r="ATA77" s="154"/>
      <c r="ATB77" s="154"/>
      <c r="ATC77" s="154"/>
      <c r="ATD77" s="154"/>
      <c r="ATE77" s="154"/>
      <c r="ATF77" s="154"/>
      <c r="ATG77" s="154"/>
      <c r="ATH77" s="154"/>
      <c r="ATI77" s="154"/>
      <c r="ATJ77" s="154"/>
      <c r="ATK77" s="154"/>
      <c r="ATL77" s="154"/>
      <c r="ATM77" s="154"/>
      <c r="ATN77" s="154"/>
      <c r="ATO77" s="154"/>
      <c r="ATP77" s="154"/>
      <c r="ATQ77" s="154"/>
      <c r="ATR77" s="154"/>
      <c r="ATS77" s="154"/>
      <c r="ATT77" s="154"/>
      <c r="ATU77" s="154"/>
      <c r="ATV77" s="154"/>
      <c r="ATW77" s="154"/>
      <c r="ATX77" s="154"/>
      <c r="ATY77" s="154"/>
      <c r="ATZ77" s="154"/>
      <c r="AUA77" s="154"/>
      <c r="AUB77" s="154"/>
      <c r="AUC77" s="154"/>
      <c r="AUD77" s="154"/>
      <c r="AUE77" s="154"/>
      <c r="AUF77" s="154"/>
      <c r="AUG77" s="154"/>
      <c r="AUH77" s="154"/>
      <c r="AUI77" s="154"/>
      <c r="AUJ77" s="154"/>
      <c r="AUK77" s="154"/>
      <c r="AUL77" s="154"/>
      <c r="AUM77" s="154"/>
      <c r="AUN77" s="154"/>
      <c r="AUO77" s="154"/>
      <c r="AUP77" s="154"/>
      <c r="AUQ77" s="154"/>
      <c r="AUR77" s="154"/>
      <c r="AUS77" s="154"/>
      <c r="AUT77" s="154"/>
      <c r="AUU77" s="154"/>
      <c r="AUV77" s="154"/>
      <c r="AUW77" s="154"/>
      <c r="AUX77" s="154"/>
      <c r="AUY77" s="154"/>
      <c r="AUZ77" s="154"/>
      <c r="AVA77" s="154"/>
      <c r="AVB77" s="154"/>
      <c r="AVC77" s="154"/>
      <c r="AVD77" s="154"/>
      <c r="AVE77" s="154"/>
      <c r="AVF77" s="154"/>
      <c r="AVG77" s="154"/>
      <c r="AVH77" s="154"/>
      <c r="AVI77" s="154"/>
      <c r="AVJ77" s="154"/>
      <c r="AVK77" s="154"/>
      <c r="AVL77" s="154"/>
      <c r="AVM77" s="154"/>
      <c r="AVN77" s="154"/>
      <c r="AVO77" s="154"/>
      <c r="AVP77" s="154"/>
      <c r="AVQ77" s="154"/>
      <c r="AVR77" s="154"/>
      <c r="AVS77" s="154"/>
      <c r="AVT77" s="154"/>
      <c r="AVU77" s="154"/>
      <c r="AVV77" s="154"/>
      <c r="AVW77" s="154"/>
      <c r="AVX77" s="154"/>
      <c r="AVY77" s="154"/>
      <c r="AVZ77" s="154"/>
      <c r="AWA77" s="154"/>
      <c r="AWB77" s="154"/>
      <c r="AWC77" s="154"/>
      <c r="AWD77" s="154"/>
      <c r="AWE77" s="154"/>
      <c r="AWF77" s="154"/>
      <c r="AWG77" s="154"/>
      <c r="AWH77" s="154"/>
      <c r="AWI77" s="154"/>
      <c r="AWJ77" s="154"/>
      <c r="AWK77" s="154"/>
      <c r="AWL77" s="154"/>
      <c r="AWM77" s="154"/>
      <c r="AWN77" s="154"/>
      <c r="AWO77" s="154"/>
      <c r="AWP77" s="154"/>
      <c r="AWQ77" s="154"/>
      <c r="AWR77" s="154"/>
      <c r="AWS77" s="154"/>
      <c r="AWT77" s="154"/>
      <c r="AWU77" s="154"/>
      <c r="AWV77" s="154"/>
      <c r="AWW77" s="154"/>
      <c r="AWX77" s="154"/>
      <c r="AWY77" s="154"/>
      <c r="AWZ77" s="154"/>
      <c r="AXA77" s="154"/>
      <c r="AXB77" s="154"/>
      <c r="AXC77" s="154"/>
      <c r="AXD77" s="154"/>
      <c r="AXE77" s="154"/>
      <c r="AXF77" s="154"/>
      <c r="AXG77" s="154"/>
      <c r="AXH77" s="154"/>
      <c r="AXI77" s="154"/>
      <c r="AXJ77" s="154"/>
      <c r="AXK77" s="154"/>
      <c r="AXL77" s="154"/>
      <c r="AXM77" s="154"/>
      <c r="AXN77" s="154"/>
      <c r="AXO77" s="154"/>
      <c r="AXP77" s="154"/>
      <c r="AXQ77" s="154"/>
      <c r="AXR77" s="154"/>
      <c r="AXS77" s="154"/>
      <c r="AXT77" s="154"/>
      <c r="AXU77" s="154"/>
      <c r="AXV77" s="154"/>
      <c r="AXW77" s="154"/>
      <c r="AXX77" s="154"/>
      <c r="AXY77" s="154"/>
      <c r="AXZ77" s="154"/>
      <c r="AYA77" s="154"/>
      <c r="AYB77" s="154"/>
      <c r="AYC77" s="154"/>
      <c r="AYD77" s="154"/>
      <c r="AYE77" s="154"/>
      <c r="AYF77" s="154"/>
      <c r="AYG77" s="154"/>
      <c r="AYH77" s="154"/>
      <c r="AYI77" s="154"/>
      <c r="AYJ77" s="154"/>
      <c r="AYK77" s="154"/>
      <c r="AYL77" s="154"/>
      <c r="AYM77" s="154"/>
      <c r="AYN77" s="154"/>
      <c r="AYO77" s="154"/>
      <c r="AYP77" s="154"/>
      <c r="AYQ77" s="154"/>
      <c r="AYR77" s="154"/>
      <c r="AYS77" s="154"/>
      <c r="AYT77" s="154"/>
      <c r="AYU77" s="154"/>
      <c r="AYV77" s="154"/>
      <c r="AYW77" s="154"/>
      <c r="AYX77" s="154"/>
      <c r="AYY77" s="154"/>
      <c r="AYZ77" s="154"/>
      <c r="AZA77" s="154"/>
      <c r="AZB77" s="154"/>
      <c r="AZC77" s="154"/>
      <c r="AZD77" s="154"/>
      <c r="AZE77" s="154"/>
      <c r="AZF77" s="154"/>
      <c r="AZG77" s="154"/>
      <c r="AZH77" s="154"/>
      <c r="AZI77" s="154"/>
      <c r="AZJ77" s="154"/>
      <c r="AZK77" s="154"/>
      <c r="AZL77" s="154"/>
      <c r="AZM77" s="154"/>
      <c r="AZN77" s="154"/>
      <c r="AZO77" s="154"/>
      <c r="AZP77" s="154"/>
      <c r="AZQ77" s="154"/>
      <c r="AZR77" s="154"/>
      <c r="AZS77" s="154"/>
      <c r="AZT77" s="154"/>
      <c r="AZU77" s="154"/>
      <c r="AZV77" s="154"/>
      <c r="AZW77" s="154"/>
      <c r="AZX77" s="154"/>
      <c r="AZY77" s="154"/>
      <c r="AZZ77" s="154"/>
      <c r="BAA77" s="154"/>
      <c r="BAB77" s="154"/>
      <c r="BAC77" s="154"/>
      <c r="BAD77" s="154"/>
      <c r="BAE77" s="154"/>
      <c r="BAF77" s="154"/>
      <c r="BAG77" s="154"/>
      <c r="BAH77" s="154"/>
      <c r="BAI77" s="154"/>
      <c r="BAJ77" s="154"/>
      <c r="BAK77" s="154"/>
      <c r="BAL77" s="154"/>
      <c r="BAM77" s="154"/>
      <c r="BAN77" s="154"/>
      <c r="BAO77" s="154"/>
      <c r="BAP77" s="154"/>
      <c r="BAQ77" s="154"/>
      <c r="BAR77" s="154"/>
      <c r="BAS77" s="154"/>
      <c r="BAT77" s="154"/>
      <c r="BAU77" s="154"/>
      <c r="BAV77" s="154"/>
      <c r="BAW77" s="154"/>
      <c r="BAX77" s="154"/>
      <c r="BAY77" s="154"/>
      <c r="BAZ77" s="154"/>
      <c r="BBA77" s="154"/>
      <c r="BBB77" s="154"/>
      <c r="BBC77" s="154"/>
      <c r="BBD77" s="154"/>
      <c r="BBE77" s="154"/>
      <c r="BBF77" s="154"/>
      <c r="BBG77" s="154"/>
      <c r="BBH77" s="154"/>
      <c r="BBI77" s="154"/>
      <c r="BBJ77" s="154"/>
      <c r="BBK77" s="154"/>
      <c r="BBL77" s="154"/>
      <c r="BBM77" s="154"/>
      <c r="BBN77" s="154"/>
      <c r="BBO77" s="154"/>
      <c r="BBP77" s="154"/>
      <c r="BBQ77" s="154"/>
      <c r="BBR77" s="154"/>
      <c r="BBS77" s="154"/>
      <c r="BBT77" s="154"/>
      <c r="BBU77" s="154"/>
      <c r="BBV77" s="154"/>
      <c r="BBW77" s="154"/>
      <c r="BBX77" s="154"/>
      <c r="BBY77" s="154"/>
      <c r="BBZ77" s="154"/>
      <c r="BCA77" s="154"/>
      <c r="BCB77" s="154"/>
      <c r="BCC77" s="154"/>
      <c r="BCD77" s="154"/>
      <c r="BCE77" s="154"/>
      <c r="BCF77" s="154"/>
      <c r="BCG77" s="154"/>
      <c r="BCH77" s="154"/>
      <c r="BCI77" s="154"/>
      <c r="BCJ77" s="154"/>
      <c r="BCK77" s="154"/>
      <c r="BCL77" s="154"/>
      <c r="BCM77" s="154"/>
      <c r="BCN77" s="154"/>
      <c r="BCO77" s="154"/>
      <c r="BCP77" s="154"/>
      <c r="BCQ77" s="154"/>
      <c r="BCR77" s="154"/>
      <c r="BCS77" s="154"/>
      <c r="BCT77" s="154"/>
      <c r="BCU77" s="154"/>
      <c r="BCV77" s="154"/>
      <c r="BCW77" s="154"/>
      <c r="BCX77" s="154"/>
      <c r="BCY77" s="154"/>
      <c r="BCZ77" s="154"/>
      <c r="BDA77" s="154"/>
      <c r="BDB77" s="154"/>
      <c r="BDC77" s="154"/>
      <c r="BDD77" s="154"/>
      <c r="BDE77" s="154"/>
      <c r="BDF77" s="154"/>
      <c r="BDG77" s="154"/>
      <c r="BDH77" s="154"/>
      <c r="BDI77" s="154"/>
      <c r="BDJ77" s="154"/>
      <c r="BDK77" s="154"/>
      <c r="BDL77" s="154"/>
      <c r="BDM77" s="154"/>
      <c r="BDN77" s="154"/>
      <c r="BDO77" s="154"/>
      <c r="BDP77" s="154"/>
      <c r="BDQ77" s="154"/>
      <c r="BDR77" s="154"/>
      <c r="BDS77" s="154"/>
      <c r="BDT77" s="154"/>
      <c r="BDU77" s="154"/>
      <c r="BDV77" s="154"/>
      <c r="BDW77" s="154"/>
      <c r="BDX77" s="154"/>
      <c r="BDY77" s="154"/>
      <c r="BDZ77" s="154"/>
      <c r="BEA77" s="154"/>
      <c r="BEB77" s="154"/>
      <c r="BEC77" s="154"/>
      <c r="BED77" s="154"/>
      <c r="BEE77" s="154"/>
      <c r="BEF77" s="154"/>
      <c r="BEG77" s="154"/>
      <c r="BEH77" s="154"/>
      <c r="BEI77" s="154"/>
      <c r="BEJ77" s="154"/>
      <c r="BEK77" s="154"/>
      <c r="BEL77" s="154"/>
      <c r="BEM77" s="154"/>
      <c r="BEN77" s="154"/>
      <c r="BEO77" s="154"/>
      <c r="BEP77" s="154"/>
      <c r="BEQ77" s="154"/>
      <c r="BER77" s="154"/>
      <c r="BES77" s="154"/>
      <c r="BET77" s="154"/>
      <c r="BEU77" s="154"/>
      <c r="BEV77" s="154"/>
      <c r="BEW77" s="154"/>
      <c r="BEX77" s="154"/>
      <c r="BEY77" s="154"/>
      <c r="BEZ77" s="154"/>
      <c r="BFA77" s="154"/>
      <c r="BFB77" s="154"/>
      <c r="BFC77" s="154"/>
      <c r="BFD77" s="154"/>
      <c r="BFE77" s="154"/>
      <c r="BFF77" s="154"/>
      <c r="BFG77" s="154"/>
      <c r="BFH77" s="154"/>
      <c r="BFI77" s="154"/>
      <c r="BFJ77" s="154"/>
      <c r="BFK77" s="154"/>
      <c r="BFL77" s="154"/>
      <c r="BFM77" s="154"/>
      <c r="BFN77" s="154"/>
      <c r="BFO77" s="154"/>
      <c r="BFP77" s="154"/>
      <c r="BFQ77" s="154"/>
      <c r="BFR77" s="154"/>
      <c r="BFS77" s="154"/>
      <c r="BFT77" s="154"/>
      <c r="BFU77" s="154"/>
      <c r="BFV77" s="154"/>
      <c r="BFW77" s="154"/>
      <c r="BFX77" s="154"/>
      <c r="BFY77" s="154"/>
      <c r="BFZ77" s="154"/>
      <c r="BGA77" s="154"/>
      <c r="BGB77" s="154"/>
      <c r="BGC77" s="154"/>
      <c r="BGD77" s="154"/>
      <c r="BGE77" s="154"/>
      <c r="BGF77" s="154"/>
      <c r="BGG77" s="154"/>
      <c r="BGH77" s="154"/>
      <c r="BGI77" s="154"/>
      <c r="BGJ77" s="154"/>
      <c r="BGK77" s="154"/>
      <c r="BGL77" s="154"/>
      <c r="BGM77" s="154"/>
      <c r="BGN77" s="154"/>
      <c r="BGO77" s="154"/>
      <c r="BGP77" s="154"/>
      <c r="BGQ77" s="154"/>
      <c r="BGR77" s="154"/>
      <c r="BGS77" s="154"/>
      <c r="BGT77" s="154"/>
      <c r="BGU77" s="154"/>
      <c r="BGV77" s="154"/>
      <c r="BGW77" s="154"/>
      <c r="BGX77" s="154"/>
      <c r="BGY77" s="154"/>
      <c r="BGZ77" s="154"/>
      <c r="BHA77" s="154"/>
      <c r="BHB77" s="154"/>
      <c r="BHC77" s="154"/>
      <c r="BHD77" s="154"/>
      <c r="BHE77" s="154"/>
      <c r="BHF77" s="154"/>
      <c r="BHG77" s="154"/>
      <c r="BHH77" s="154"/>
      <c r="BHI77" s="154"/>
      <c r="BHJ77" s="154"/>
      <c r="BHK77" s="154"/>
      <c r="BHL77" s="154"/>
      <c r="BHM77" s="154"/>
      <c r="BHN77" s="154"/>
      <c r="BHO77" s="154"/>
      <c r="BHP77" s="154"/>
      <c r="BHQ77" s="154"/>
      <c r="BHR77" s="154"/>
      <c r="BHS77" s="154"/>
      <c r="BHT77" s="154"/>
      <c r="BHU77" s="154"/>
      <c r="BHV77" s="154"/>
      <c r="BHW77" s="154"/>
      <c r="BHX77" s="154"/>
      <c r="BHY77" s="154"/>
      <c r="BHZ77" s="154"/>
      <c r="BIA77" s="154"/>
      <c r="BIB77" s="154"/>
      <c r="BIC77" s="154"/>
      <c r="BID77" s="154"/>
      <c r="BIE77" s="154"/>
      <c r="BIF77" s="154"/>
      <c r="BIG77" s="154"/>
      <c r="BIH77" s="154"/>
      <c r="BII77" s="154"/>
      <c r="BIJ77" s="154"/>
      <c r="BIK77" s="154"/>
      <c r="BIL77" s="154"/>
      <c r="BIM77" s="154"/>
      <c r="BIN77" s="154"/>
      <c r="BIO77" s="154"/>
      <c r="BIP77" s="154"/>
      <c r="BIQ77" s="154"/>
      <c r="BIR77" s="154"/>
      <c r="BIS77" s="154"/>
      <c r="BIT77" s="154"/>
      <c r="BIU77" s="154"/>
      <c r="BIV77" s="154"/>
      <c r="BIW77" s="154"/>
      <c r="BIX77" s="154"/>
      <c r="BIY77" s="154"/>
      <c r="BIZ77" s="154"/>
      <c r="BJA77" s="154"/>
      <c r="BJB77" s="154"/>
      <c r="BJC77" s="154"/>
      <c r="BJD77" s="154"/>
      <c r="BJE77" s="154"/>
      <c r="BJF77" s="154"/>
      <c r="BJG77" s="154"/>
      <c r="BJH77" s="154"/>
      <c r="BJI77" s="154"/>
      <c r="BJJ77" s="154"/>
      <c r="BJK77" s="154"/>
      <c r="BJL77" s="154"/>
      <c r="BJM77" s="154"/>
      <c r="BJN77" s="154"/>
      <c r="BJO77" s="154"/>
      <c r="BJP77" s="154"/>
      <c r="BJQ77" s="154"/>
      <c r="BJR77" s="154"/>
      <c r="BJS77" s="154"/>
      <c r="BJT77" s="154"/>
      <c r="BJU77" s="154"/>
      <c r="BJV77" s="154"/>
      <c r="BJW77" s="154"/>
      <c r="BJX77" s="154"/>
      <c r="BJY77" s="154"/>
      <c r="BJZ77" s="154"/>
      <c r="BKA77" s="154"/>
      <c r="BKB77" s="154"/>
      <c r="BKC77" s="154"/>
      <c r="BKD77" s="154"/>
      <c r="BKE77" s="154"/>
      <c r="BKF77" s="154"/>
      <c r="BKG77" s="154"/>
      <c r="BKH77" s="154"/>
      <c r="BKI77" s="154"/>
      <c r="BKJ77" s="154"/>
      <c r="BKK77" s="154"/>
      <c r="BKL77" s="154"/>
      <c r="BKM77" s="154"/>
      <c r="BKN77" s="154"/>
      <c r="BKO77" s="154"/>
      <c r="BKP77" s="154"/>
      <c r="BKQ77" s="154"/>
      <c r="BKR77" s="154"/>
      <c r="BKS77" s="154"/>
      <c r="BKT77" s="154"/>
      <c r="BKU77" s="154"/>
      <c r="BKV77" s="154"/>
      <c r="BKW77" s="154"/>
      <c r="BKX77" s="154"/>
      <c r="BKY77" s="154"/>
      <c r="BKZ77" s="154"/>
      <c r="BLA77" s="154"/>
      <c r="BLB77" s="154"/>
      <c r="BLC77" s="154"/>
      <c r="BLD77" s="154"/>
      <c r="BLE77" s="154"/>
      <c r="BLF77" s="154"/>
      <c r="BLG77" s="154"/>
      <c r="BLH77" s="154"/>
      <c r="BLI77" s="154"/>
      <c r="BLJ77" s="154"/>
      <c r="BLK77" s="154"/>
      <c r="BLL77" s="154"/>
      <c r="BLM77" s="154"/>
      <c r="BLN77" s="154"/>
      <c r="BLO77" s="154"/>
      <c r="BLP77" s="154"/>
      <c r="BLQ77" s="154"/>
      <c r="BLR77" s="154"/>
      <c r="BLS77" s="154"/>
      <c r="BLT77" s="154"/>
      <c r="BLU77" s="154"/>
      <c r="BLV77" s="154"/>
      <c r="BLW77" s="154"/>
      <c r="BLX77" s="154"/>
      <c r="BLY77" s="154"/>
      <c r="BLZ77" s="154"/>
      <c r="BMA77" s="154"/>
      <c r="BMB77" s="154"/>
      <c r="BMC77" s="154"/>
      <c r="BMD77" s="154"/>
      <c r="BME77" s="154"/>
      <c r="BMF77" s="154"/>
      <c r="BMG77" s="154"/>
      <c r="BMH77" s="154"/>
      <c r="BMI77" s="154"/>
      <c r="BMJ77" s="154"/>
      <c r="BMK77" s="154"/>
      <c r="BML77" s="154"/>
      <c r="BMM77" s="154"/>
      <c r="BMN77" s="154"/>
      <c r="BMO77" s="154"/>
      <c r="BMP77" s="154"/>
      <c r="BMQ77" s="154"/>
      <c r="BMR77" s="154"/>
      <c r="BMS77" s="154"/>
      <c r="BMT77" s="154"/>
      <c r="BMU77" s="154"/>
      <c r="BMV77" s="154"/>
      <c r="BMW77" s="154"/>
      <c r="BMX77" s="154"/>
      <c r="BMY77" s="154"/>
      <c r="BMZ77" s="154"/>
      <c r="BNA77" s="154"/>
      <c r="BNB77" s="154"/>
      <c r="BNC77" s="154"/>
      <c r="BND77" s="154"/>
      <c r="BNE77" s="154"/>
      <c r="BNF77" s="154"/>
      <c r="BNG77" s="154"/>
      <c r="BNH77" s="154"/>
      <c r="BNI77" s="154"/>
      <c r="BNJ77" s="154"/>
      <c r="BNK77" s="154"/>
      <c r="BNL77" s="154"/>
      <c r="BNM77" s="154"/>
      <c r="BNN77" s="154"/>
      <c r="BNO77" s="154"/>
      <c r="BNP77" s="154"/>
      <c r="BNQ77" s="154"/>
      <c r="BNR77" s="154"/>
      <c r="BNS77" s="154"/>
      <c r="BNT77" s="154"/>
      <c r="BNU77" s="154"/>
      <c r="BNV77" s="154"/>
      <c r="BNW77" s="154"/>
      <c r="BNX77" s="154"/>
      <c r="BNY77" s="154"/>
      <c r="BNZ77" s="154"/>
      <c r="BOA77" s="154"/>
      <c r="BOB77" s="154"/>
      <c r="BOC77" s="154"/>
      <c r="BOD77" s="154"/>
      <c r="BOE77" s="154"/>
      <c r="BOF77" s="154"/>
      <c r="BOG77" s="154"/>
      <c r="BOH77" s="154"/>
      <c r="BOI77" s="154"/>
      <c r="BOJ77" s="154"/>
      <c r="BOK77" s="154"/>
      <c r="BOL77" s="154"/>
      <c r="BOM77" s="154"/>
      <c r="BON77" s="154"/>
      <c r="BOO77" s="154"/>
      <c r="BOP77" s="154"/>
      <c r="BOQ77" s="154"/>
      <c r="BOR77" s="154"/>
      <c r="BOS77" s="154"/>
      <c r="BOT77" s="154"/>
      <c r="BOU77" s="154"/>
      <c r="BOV77" s="154"/>
      <c r="BOW77" s="154"/>
      <c r="BOX77" s="154"/>
      <c r="BOY77" s="154"/>
      <c r="BOZ77" s="154"/>
      <c r="BPA77" s="154"/>
      <c r="BPB77" s="154"/>
      <c r="BPC77" s="154"/>
      <c r="BPD77" s="154"/>
      <c r="BPE77" s="154"/>
      <c r="BPF77" s="154"/>
      <c r="BPG77" s="154"/>
      <c r="BPH77" s="154"/>
      <c r="BPI77" s="154"/>
      <c r="BPJ77" s="154"/>
      <c r="BPK77" s="154"/>
      <c r="BPL77" s="154"/>
      <c r="BPM77" s="154"/>
      <c r="BPN77" s="154"/>
      <c r="BPO77" s="154"/>
      <c r="BPP77" s="154"/>
      <c r="BPQ77" s="154"/>
      <c r="BPR77" s="154"/>
      <c r="BPS77" s="154"/>
      <c r="BPT77" s="154"/>
      <c r="BPU77" s="154"/>
      <c r="BPV77" s="154"/>
      <c r="BPW77" s="154"/>
      <c r="BPX77" s="154"/>
      <c r="BPY77" s="154"/>
      <c r="BPZ77" s="154"/>
      <c r="BQA77" s="154"/>
      <c r="BQB77" s="154"/>
      <c r="BQC77" s="154"/>
      <c r="BQD77" s="154"/>
      <c r="BQE77" s="154"/>
      <c r="BQF77" s="154"/>
      <c r="BQG77" s="154"/>
      <c r="BQH77" s="154"/>
      <c r="BQI77" s="154"/>
      <c r="BQJ77" s="154"/>
      <c r="BQK77" s="154"/>
      <c r="BQL77" s="154"/>
      <c r="BQM77" s="154"/>
      <c r="BQN77" s="154"/>
      <c r="BQO77" s="154"/>
      <c r="BQP77" s="154"/>
      <c r="BQQ77" s="154"/>
      <c r="BQR77" s="154"/>
      <c r="BQS77" s="154"/>
      <c r="BQT77" s="154"/>
      <c r="BQU77" s="154"/>
      <c r="BQV77" s="154"/>
      <c r="BQW77" s="154"/>
      <c r="BQX77" s="154"/>
      <c r="BQY77" s="154"/>
      <c r="BQZ77" s="154"/>
      <c r="BRA77" s="154"/>
      <c r="BRB77" s="154"/>
      <c r="BRC77" s="154"/>
      <c r="BRD77" s="154"/>
      <c r="BRE77" s="154"/>
      <c r="BRF77" s="154"/>
      <c r="BRG77" s="154"/>
      <c r="BRH77" s="154"/>
      <c r="BRI77" s="154"/>
      <c r="BRJ77" s="154"/>
      <c r="BRK77" s="154"/>
      <c r="BRL77" s="154"/>
      <c r="BRM77" s="154"/>
      <c r="BRN77" s="154"/>
      <c r="BRO77" s="154"/>
      <c r="BRP77" s="154"/>
      <c r="BRQ77" s="154"/>
      <c r="BRR77" s="154"/>
      <c r="BRS77" s="154"/>
      <c r="BRT77" s="154"/>
      <c r="BRU77" s="154"/>
      <c r="BRV77" s="154"/>
      <c r="BRW77" s="154"/>
      <c r="BRX77" s="154"/>
      <c r="BRY77" s="154"/>
      <c r="BRZ77" s="154"/>
      <c r="BSA77" s="154"/>
      <c r="BSB77" s="154"/>
      <c r="BSC77" s="154"/>
      <c r="BSD77" s="154"/>
      <c r="BSE77" s="154"/>
      <c r="BSF77" s="154"/>
      <c r="BSG77" s="154"/>
      <c r="BSH77" s="154"/>
      <c r="BSI77" s="154"/>
      <c r="BSJ77" s="154"/>
      <c r="BSK77" s="154"/>
      <c r="BSL77" s="154"/>
      <c r="BSM77" s="154"/>
      <c r="BSN77" s="154"/>
      <c r="BSO77" s="154"/>
      <c r="BSP77" s="154"/>
      <c r="BSQ77" s="154"/>
      <c r="BSR77" s="154"/>
      <c r="BSS77" s="154"/>
      <c r="BST77" s="154"/>
      <c r="BSU77" s="154"/>
      <c r="BSV77" s="154"/>
      <c r="BSW77" s="154"/>
      <c r="BSX77" s="154"/>
      <c r="BSY77" s="154"/>
      <c r="BSZ77" s="154"/>
      <c r="BTA77" s="154"/>
      <c r="BTB77" s="154"/>
      <c r="BTC77" s="154"/>
      <c r="BTD77" s="154"/>
      <c r="BTE77" s="154"/>
      <c r="BTF77" s="154"/>
      <c r="BTG77" s="154"/>
      <c r="BTH77" s="154"/>
      <c r="BTI77" s="154"/>
      <c r="BTJ77" s="154"/>
      <c r="BTK77" s="154"/>
      <c r="BTL77" s="154"/>
      <c r="BTM77" s="154"/>
      <c r="BTN77" s="154"/>
      <c r="BTO77" s="154"/>
      <c r="BTP77" s="154"/>
      <c r="BTQ77" s="154"/>
      <c r="BTR77" s="154"/>
      <c r="BTS77" s="154"/>
      <c r="BTT77" s="154"/>
      <c r="BTU77" s="154"/>
      <c r="BTV77" s="154"/>
      <c r="BTW77" s="154"/>
      <c r="BTX77" s="154"/>
      <c r="BTY77" s="154"/>
      <c r="BTZ77" s="154"/>
      <c r="BUA77" s="154"/>
      <c r="BUB77" s="154"/>
      <c r="BUC77" s="154"/>
      <c r="BUD77" s="154"/>
      <c r="BUE77" s="154"/>
      <c r="BUF77" s="154"/>
      <c r="BUG77" s="154"/>
      <c r="BUH77" s="154"/>
      <c r="BUI77" s="154"/>
      <c r="BUJ77" s="154"/>
      <c r="BUK77" s="154"/>
      <c r="BUL77" s="154"/>
      <c r="BUM77" s="154"/>
      <c r="BUN77" s="154"/>
      <c r="BUO77" s="154"/>
      <c r="BUP77" s="154"/>
      <c r="BUQ77" s="154"/>
      <c r="BUR77" s="154"/>
      <c r="BUS77" s="154"/>
      <c r="BUT77" s="154"/>
      <c r="BUU77" s="154"/>
      <c r="BUV77" s="154"/>
      <c r="BUW77" s="154"/>
      <c r="BUX77" s="154"/>
      <c r="BUY77" s="154"/>
      <c r="BUZ77" s="154"/>
      <c r="BVA77" s="154"/>
      <c r="BVB77" s="154"/>
      <c r="BVC77" s="154"/>
      <c r="BVD77" s="154"/>
      <c r="BVE77" s="154"/>
      <c r="BVF77" s="154"/>
      <c r="BVG77" s="154"/>
      <c r="BVH77" s="154"/>
      <c r="BVI77" s="154"/>
      <c r="BVJ77" s="154"/>
      <c r="BVK77" s="154"/>
      <c r="BVL77" s="154"/>
      <c r="BVM77" s="154"/>
      <c r="BVN77" s="154"/>
      <c r="BVO77" s="154"/>
      <c r="BVP77" s="154"/>
      <c r="BVQ77" s="154"/>
      <c r="BVR77" s="154"/>
      <c r="BVS77" s="154"/>
      <c r="BVT77" s="154"/>
      <c r="BVU77" s="154"/>
      <c r="BVV77" s="154"/>
      <c r="BVW77" s="154"/>
      <c r="BVX77" s="154"/>
      <c r="BVY77" s="154"/>
      <c r="BVZ77" s="154"/>
      <c r="BWA77" s="154"/>
      <c r="BWB77" s="154"/>
      <c r="BWC77" s="154"/>
      <c r="BWD77" s="154"/>
      <c r="BWE77" s="154"/>
      <c r="BWF77" s="154"/>
      <c r="BWG77" s="154"/>
      <c r="BWH77" s="154"/>
      <c r="BWI77" s="154"/>
      <c r="BWJ77" s="154"/>
      <c r="BWK77" s="154"/>
      <c r="BWL77" s="154"/>
      <c r="BWM77" s="154"/>
      <c r="BWN77" s="154"/>
      <c r="BWO77" s="154"/>
      <c r="BWP77" s="154"/>
      <c r="BWQ77" s="154"/>
      <c r="BWR77" s="154"/>
      <c r="BWS77" s="154"/>
      <c r="BWT77" s="154"/>
      <c r="BWU77" s="154"/>
      <c r="BWV77" s="154"/>
      <c r="BWW77" s="154"/>
      <c r="BWX77" s="154"/>
      <c r="BWY77" s="154"/>
      <c r="BWZ77" s="154"/>
      <c r="BXA77" s="154"/>
      <c r="BXB77" s="154"/>
      <c r="BXC77" s="154"/>
      <c r="BXD77" s="154"/>
      <c r="BXE77" s="154"/>
      <c r="BXF77" s="154"/>
      <c r="BXG77" s="154"/>
      <c r="BXH77" s="154"/>
      <c r="BXI77" s="154"/>
      <c r="BXJ77" s="154"/>
      <c r="BXK77" s="154"/>
      <c r="BXL77" s="154"/>
      <c r="BXM77" s="154"/>
      <c r="BXN77" s="154"/>
      <c r="BXO77" s="154"/>
      <c r="BXP77" s="154"/>
      <c r="BXQ77" s="154"/>
      <c r="BXR77" s="154"/>
      <c r="BXS77" s="154"/>
      <c r="BXT77" s="154"/>
      <c r="BXU77" s="154"/>
      <c r="BXV77" s="154"/>
      <c r="BXW77" s="154"/>
      <c r="BXX77" s="154"/>
      <c r="BXY77" s="154"/>
      <c r="BXZ77" s="154"/>
      <c r="BYA77" s="154"/>
      <c r="BYB77" s="154"/>
      <c r="BYC77" s="154"/>
      <c r="BYD77" s="154"/>
      <c r="BYE77" s="154"/>
      <c r="BYF77" s="154"/>
      <c r="BYG77" s="154"/>
      <c r="BYH77" s="154"/>
      <c r="BYI77" s="154"/>
      <c r="BYJ77" s="154"/>
      <c r="BYK77" s="154"/>
      <c r="BYL77" s="154"/>
      <c r="BYM77" s="154"/>
      <c r="BYN77" s="154"/>
      <c r="BYO77" s="154"/>
      <c r="BYP77" s="154"/>
      <c r="BYQ77" s="154"/>
      <c r="BYR77" s="154"/>
      <c r="BYS77" s="154"/>
      <c r="BYT77" s="154"/>
      <c r="BYU77" s="154"/>
      <c r="BYV77" s="154"/>
      <c r="BYW77" s="154"/>
      <c r="BYX77" s="154"/>
      <c r="BYY77" s="154"/>
      <c r="BYZ77" s="154"/>
      <c r="BZA77" s="154"/>
      <c r="BZB77" s="154"/>
      <c r="BZC77" s="154"/>
      <c r="BZD77" s="154"/>
      <c r="BZE77" s="154"/>
      <c r="BZF77" s="154"/>
      <c r="BZG77" s="154"/>
      <c r="BZH77" s="154"/>
      <c r="BZI77" s="154"/>
      <c r="BZJ77" s="154"/>
      <c r="BZK77" s="154"/>
      <c r="BZL77" s="154"/>
      <c r="BZM77" s="154"/>
      <c r="BZN77" s="154"/>
      <c r="BZO77" s="154"/>
      <c r="BZP77" s="154"/>
      <c r="BZQ77" s="154"/>
      <c r="BZR77" s="154"/>
      <c r="BZS77" s="154"/>
      <c r="BZT77" s="154"/>
      <c r="BZU77" s="154"/>
      <c r="BZV77" s="154"/>
      <c r="BZW77" s="154"/>
      <c r="BZX77" s="154"/>
      <c r="BZY77" s="154"/>
      <c r="BZZ77" s="154"/>
      <c r="CAA77" s="154"/>
      <c r="CAB77" s="154"/>
      <c r="CAC77" s="154"/>
      <c r="CAD77" s="154"/>
      <c r="CAE77" s="154"/>
      <c r="CAF77" s="154"/>
      <c r="CAG77" s="154"/>
      <c r="CAH77" s="154"/>
      <c r="CAI77" s="154"/>
      <c r="CAJ77" s="154"/>
      <c r="CAK77" s="154"/>
      <c r="CAL77" s="154"/>
      <c r="CAM77" s="154"/>
      <c r="CAN77" s="154"/>
      <c r="CAO77" s="154"/>
      <c r="CAP77" s="154"/>
      <c r="CAQ77" s="154"/>
      <c r="CAR77" s="154"/>
      <c r="CAS77" s="154"/>
      <c r="CAT77" s="154"/>
      <c r="CAU77" s="154"/>
      <c r="CAV77" s="154"/>
      <c r="CAW77" s="154"/>
      <c r="CAX77" s="154"/>
      <c r="CAY77" s="154"/>
      <c r="CAZ77" s="154"/>
      <c r="CBA77" s="154"/>
      <c r="CBB77" s="154"/>
      <c r="CBC77" s="154"/>
      <c r="CBD77" s="154"/>
      <c r="CBE77" s="154"/>
      <c r="CBF77" s="154"/>
      <c r="CBG77" s="154"/>
      <c r="CBH77" s="154"/>
      <c r="CBI77" s="154"/>
      <c r="CBJ77" s="154"/>
      <c r="CBK77" s="154"/>
      <c r="CBL77" s="154"/>
      <c r="CBM77" s="154"/>
      <c r="CBN77" s="154"/>
      <c r="CBO77" s="154"/>
      <c r="CBP77" s="154"/>
      <c r="CBQ77" s="154"/>
      <c r="CBR77" s="154"/>
      <c r="CBS77" s="154"/>
      <c r="CBT77" s="154"/>
      <c r="CBU77" s="154"/>
      <c r="CBV77" s="154"/>
      <c r="CBW77" s="154"/>
      <c r="CBX77" s="154"/>
      <c r="CBY77" s="154"/>
      <c r="CBZ77" s="154"/>
      <c r="CCA77" s="154"/>
      <c r="CCB77" s="154"/>
      <c r="CCC77" s="154"/>
      <c r="CCD77" s="154"/>
      <c r="CCE77" s="154"/>
      <c r="CCF77" s="154"/>
      <c r="CCG77" s="154"/>
      <c r="CCH77" s="154"/>
      <c r="CCI77" s="154"/>
      <c r="CCJ77" s="154"/>
      <c r="CCK77" s="154"/>
      <c r="CCL77" s="154"/>
      <c r="CCM77" s="154"/>
      <c r="CCN77" s="154"/>
      <c r="CCO77" s="154"/>
      <c r="CCP77" s="154"/>
      <c r="CCQ77" s="154"/>
      <c r="CCR77" s="154"/>
      <c r="CCS77" s="154"/>
      <c r="CCT77" s="154"/>
      <c r="CCU77" s="154"/>
      <c r="CCV77" s="154"/>
      <c r="CCW77" s="154"/>
      <c r="CCX77" s="154"/>
      <c r="CCY77" s="154"/>
      <c r="CCZ77" s="154"/>
      <c r="CDA77" s="154"/>
      <c r="CDB77" s="154"/>
      <c r="CDC77" s="154"/>
      <c r="CDD77" s="154"/>
      <c r="CDE77" s="154"/>
      <c r="CDF77" s="154"/>
      <c r="CDG77" s="154"/>
      <c r="CDH77" s="154"/>
      <c r="CDI77" s="154"/>
      <c r="CDJ77" s="154"/>
      <c r="CDK77" s="154"/>
      <c r="CDL77" s="154"/>
      <c r="CDM77" s="154"/>
      <c r="CDN77" s="154"/>
      <c r="CDO77" s="154"/>
      <c r="CDP77" s="154"/>
      <c r="CDQ77" s="154"/>
      <c r="CDR77" s="154"/>
      <c r="CDS77" s="154"/>
      <c r="CDT77" s="154"/>
      <c r="CDU77" s="154"/>
      <c r="CDV77" s="154"/>
      <c r="CDW77" s="154"/>
      <c r="CDX77" s="154"/>
      <c r="CDY77" s="154"/>
      <c r="CDZ77" s="154"/>
      <c r="CEA77" s="154"/>
      <c r="CEB77" s="154"/>
      <c r="CEC77" s="154"/>
      <c r="CED77" s="154"/>
      <c r="CEE77" s="154"/>
      <c r="CEF77" s="154"/>
      <c r="CEG77" s="154"/>
      <c r="CEH77" s="154"/>
      <c r="CEI77" s="154"/>
      <c r="CEJ77" s="154"/>
      <c r="CEK77" s="154"/>
      <c r="CEL77" s="154"/>
      <c r="CEM77" s="154"/>
      <c r="CEN77" s="154"/>
      <c r="CEO77" s="154"/>
      <c r="CEP77" s="154"/>
      <c r="CEQ77" s="154"/>
      <c r="CER77" s="154"/>
      <c r="CES77" s="154"/>
      <c r="CET77" s="154"/>
      <c r="CEU77" s="154"/>
      <c r="CEV77" s="154"/>
      <c r="CEW77" s="154"/>
      <c r="CEX77" s="154"/>
      <c r="CEY77" s="154"/>
      <c r="CEZ77" s="154"/>
      <c r="CFA77" s="154"/>
      <c r="CFB77" s="154"/>
      <c r="CFC77" s="154"/>
      <c r="CFD77" s="154"/>
      <c r="CFE77" s="154"/>
      <c r="CFF77" s="154"/>
      <c r="CFG77" s="154"/>
      <c r="CFH77" s="154"/>
      <c r="CFI77" s="154"/>
      <c r="CFJ77" s="154"/>
      <c r="CFK77" s="154"/>
      <c r="CFL77" s="154"/>
      <c r="CFM77" s="154"/>
      <c r="CFN77" s="154"/>
      <c r="CFO77" s="154"/>
      <c r="CFP77" s="154"/>
      <c r="CFQ77" s="154"/>
      <c r="CFR77" s="154"/>
      <c r="CFS77" s="154"/>
      <c r="CFT77" s="154"/>
      <c r="CFU77" s="154"/>
      <c r="CFV77" s="154"/>
      <c r="CFW77" s="154"/>
      <c r="CFX77" s="154"/>
      <c r="CFY77" s="154"/>
      <c r="CFZ77" s="154"/>
      <c r="CGA77" s="154"/>
      <c r="CGB77" s="154"/>
      <c r="CGC77" s="154"/>
      <c r="CGD77" s="154"/>
      <c r="CGE77" s="154"/>
      <c r="CGF77" s="154"/>
      <c r="CGG77" s="154"/>
      <c r="CGH77" s="154"/>
      <c r="CGI77" s="154"/>
      <c r="CGJ77" s="154"/>
      <c r="CGK77" s="154"/>
      <c r="CGL77" s="154"/>
      <c r="CGM77" s="154"/>
      <c r="CGN77" s="154"/>
      <c r="CGO77" s="154"/>
      <c r="CGP77" s="154"/>
      <c r="CGQ77" s="154"/>
      <c r="CGR77" s="154"/>
      <c r="CGS77" s="154"/>
      <c r="CGT77" s="154"/>
      <c r="CGU77" s="154"/>
      <c r="CGV77" s="154"/>
      <c r="CGW77" s="154"/>
      <c r="CGX77" s="154"/>
      <c r="CGY77" s="154"/>
      <c r="CGZ77" s="154"/>
      <c r="CHA77" s="154"/>
      <c r="CHB77" s="154"/>
      <c r="CHC77" s="154"/>
      <c r="CHD77" s="154"/>
      <c r="CHE77" s="154"/>
      <c r="CHF77" s="154"/>
      <c r="CHG77" s="154"/>
      <c r="CHH77" s="154"/>
      <c r="CHI77" s="154"/>
      <c r="CHJ77" s="154"/>
      <c r="CHK77" s="154"/>
      <c r="CHL77" s="154"/>
      <c r="CHM77" s="154"/>
      <c r="CHN77" s="154"/>
      <c r="CHO77" s="154"/>
      <c r="CHP77" s="154"/>
      <c r="CHQ77" s="154"/>
      <c r="CHR77" s="154"/>
      <c r="CHS77" s="154"/>
      <c r="CHT77" s="154"/>
      <c r="CHU77" s="154"/>
      <c r="CHV77" s="154"/>
      <c r="CHW77" s="154"/>
      <c r="CHX77" s="154"/>
      <c r="CHY77" s="154"/>
      <c r="CHZ77" s="154"/>
      <c r="CIA77" s="154"/>
      <c r="CIB77" s="154"/>
      <c r="CIC77" s="154"/>
      <c r="CID77" s="154"/>
      <c r="CIE77" s="154"/>
      <c r="CIF77" s="154"/>
      <c r="CIG77" s="154"/>
      <c r="CIH77" s="154"/>
      <c r="CII77" s="154"/>
      <c r="CIJ77" s="154"/>
      <c r="CIK77" s="154"/>
      <c r="CIL77" s="154"/>
      <c r="CIM77" s="154"/>
      <c r="CIN77" s="154"/>
      <c r="CIO77" s="154"/>
      <c r="CIP77" s="154"/>
      <c r="CIQ77" s="154"/>
      <c r="CIR77" s="154"/>
      <c r="CIS77" s="154"/>
      <c r="CIT77" s="154"/>
      <c r="CIU77" s="154"/>
      <c r="CIV77" s="154"/>
      <c r="CIW77" s="154"/>
      <c r="CIX77" s="154"/>
      <c r="CIY77" s="154"/>
      <c r="CIZ77" s="154"/>
      <c r="CJA77" s="154"/>
      <c r="CJB77" s="154"/>
      <c r="CJC77" s="154"/>
      <c r="CJD77" s="154"/>
      <c r="CJE77" s="154"/>
      <c r="CJF77" s="154"/>
      <c r="CJG77" s="154"/>
      <c r="CJH77" s="154"/>
      <c r="CJI77" s="154"/>
      <c r="CJJ77" s="154"/>
      <c r="CJK77" s="154"/>
      <c r="CJL77" s="154"/>
      <c r="CJM77" s="154"/>
      <c r="CJN77" s="154"/>
      <c r="CJO77" s="154"/>
      <c r="CJP77" s="154"/>
      <c r="CJQ77" s="154"/>
      <c r="CJR77" s="154"/>
      <c r="CJS77" s="154"/>
      <c r="CJT77" s="154"/>
      <c r="CJU77" s="154"/>
      <c r="CJV77" s="154"/>
      <c r="CJW77" s="154"/>
      <c r="CJX77" s="154"/>
      <c r="CJY77" s="154"/>
      <c r="CJZ77" s="154"/>
      <c r="CKA77" s="154"/>
      <c r="CKB77" s="154"/>
      <c r="CKC77" s="154"/>
      <c r="CKD77" s="154"/>
      <c r="CKE77" s="154"/>
      <c r="CKF77" s="154"/>
      <c r="CKG77" s="154"/>
      <c r="CKH77" s="154"/>
      <c r="CKI77" s="154"/>
      <c r="CKJ77" s="154"/>
      <c r="CKK77" s="154"/>
      <c r="CKL77" s="154"/>
      <c r="CKM77" s="154"/>
      <c r="CKN77" s="154"/>
      <c r="CKO77" s="154"/>
      <c r="CKP77" s="154"/>
      <c r="CKQ77" s="154"/>
      <c r="CKR77" s="154"/>
      <c r="CKS77" s="154"/>
      <c r="CKT77" s="154"/>
      <c r="CKU77" s="154"/>
      <c r="CKV77" s="154"/>
      <c r="CKW77" s="154"/>
      <c r="CKX77" s="154"/>
      <c r="CKY77" s="154"/>
      <c r="CKZ77" s="154"/>
      <c r="CLA77" s="154"/>
      <c r="CLB77" s="154"/>
      <c r="CLC77" s="154"/>
      <c r="CLD77" s="154"/>
      <c r="CLE77" s="154"/>
      <c r="CLF77" s="154"/>
      <c r="CLG77" s="154"/>
      <c r="CLH77" s="154"/>
      <c r="CLI77" s="154"/>
      <c r="CLJ77" s="154"/>
      <c r="CLK77" s="154"/>
      <c r="CLL77" s="154"/>
      <c r="CLM77" s="154"/>
      <c r="CLN77" s="154"/>
      <c r="CLO77" s="154"/>
      <c r="CLP77" s="154"/>
      <c r="CLQ77" s="154"/>
      <c r="CLR77" s="154"/>
      <c r="CLS77" s="154"/>
      <c r="CLT77" s="154"/>
      <c r="CLU77" s="154"/>
      <c r="CLV77" s="154"/>
      <c r="CLW77" s="154"/>
      <c r="CLX77" s="154"/>
      <c r="CLY77" s="154"/>
      <c r="CLZ77" s="154"/>
      <c r="CMA77" s="154"/>
      <c r="CMB77" s="154"/>
      <c r="CMC77" s="154"/>
      <c r="CMD77" s="154"/>
      <c r="CME77" s="154"/>
      <c r="CMF77" s="154"/>
      <c r="CMG77" s="154"/>
      <c r="CMH77" s="154"/>
      <c r="CMI77" s="154"/>
      <c r="CMJ77" s="154"/>
      <c r="CMK77" s="154"/>
      <c r="CML77" s="154"/>
      <c r="CMM77" s="154"/>
      <c r="CMN77" s="154"/>
      <c r="CMO77" s="154"/>
      <c r="CMP77" s="154"/>
      <c r="CMQ77" s="154"/>
      <c r="CMR77" s="154"/>
      <c r="CMS77" s="154"/>
      <c r="CMT77" s="154"/>
      <c r="CMU77" s="154"/>
      <c r="CMV77" s="154"/>
      <c r="CMW77" s="154"/>
      <c r="CMX77" s="154"/>
      <c r="CMY77" s="154"/>
      <c r="CMZ77" s="154"/>
      <c r="CNA77" s="154"/>
      <c r="CNB77" s="154"/>
      <c r="CNC77" s="154"/>
      <c r="CND77" s="154"/>
      <c r="CNE77" s="154"/>
      <c r="CNF77" s="154"/>
      <c r="CNG77" s="154"/>
      <c r="CNH77" s="154"/>
      <c r="CNI77" s="154"/>
      <c r="CNJ77" s="154"/>
      <c r="CNK77" s="154"/>
      <c r="CNL77" s="154"/>
      <c r="CNM77" s="154"/>
      <c r="CNN77" s="154"/>
      <c r="CNO77" s="154"/>
      <c r="CNP77" s="154"/>
      <c r="CNQ77" s="154"/>
      <c r="CNR77" s="154"/>
      <c r="CNS77" s="154"/>
      <c r="CNT77" s="154"/>
      <c r="CNU77" s="154"/>
      <c r="CNV77" s="154"/>
      <c r="CNW77" s="154"/>
      <c r="CNX77" s="154"/>
      <c r="CNY77" s="154"/>
      <c r="CNZ77" s="154"/>
      <c r="COA77" s="154"/>
      <c r="COB77" s="154"/>
      <c r="COC77" s="154"/>
      <c r="COD77" s="154"/>
      <c r="COE77" s="154"/>
      <c r="COF77" s="154"/>
      <c r="COG77" s="154"/>
      <c r="COH77" s="154"/>
      <c r="COI77" s="154"/>
      <c r="COJ77" s="154"/>
      <c r="COK77" s="154"/>
      <c r="COL77" s="154"/>
      <c r="COM77" s="154"/>
      <c r="CON77" s="154"/>
      <c r="COO77" s="154"/>
      <c r="COP77" s="154"/>
      <c r="COQ77" s="154"/>
      <c r="COR77" s="154"/>
      <c r="COS77" s="154"/>
      <c r="COT77" s="154"/>
      <c r="COU77" s="154"/>
      <c r="COV77" s="154"/>
      <c r="COW77" s="154"/>
      <c r="COX77" s="154"/>
      <c r="COY77" s="154"/>
      <c r="COZ77" s="154"/>
      <c r="CPA77" s="154"/>
      <c r="CPB77" s="154"/>
      <c r="CPC77" s="154"/>
      <c r="CPD77" s="154"/>
      <c r="CPE77" s="154"/>
      <c r="CPF77" s="154"/>
      <c r="CPG77" s="154"/>
      <c r="CPH77" s="154"/>
      <c r="CPI77" s="154"/>
      <c r="CPJ77" s="154"/>
      <c r="CPK77" s="154"/>
      <c r="CPL77" s="154"/>
      <c r="CPM77" s="154"/>
      <c r="CPN77" s="154"/>
      <c r="CPO77" s="154"/>
      <c r="CPP77" s="154"/>
      <c r="CPQ77" s="154"/>
      <c r="CPR77" s="154"/>
      <c r="CPS77" s="154"/>
      <c r="CPT77" s="154"/>
      <c r="CPU77" s="154"/>
      <c r="CPV77" s="154"/>
      <c r="CPW77" s="154"/>
      <c r="CPX77" s="154"/>
      <c r="CPY77" s="154"/>
      <c r="CPZ77" s="154"/>
      <c r="CQA77" s="154"/>
      <c r="CQB77" s="154"/>
      <c r="CQC77" s="154"/>
      <c r="CQD77" s="154"/>
      <c r="CQE77" s="154"/>
      <c r="CQF77" s="154"/>
      <c r="CQG77" s="154"/>
      <c r="CQH77" s="154"/>
      <c r="CQI77" s="154"/>
      <c r="CQJ77" s="154"/>
      <c r="CQK77" s="154"/>
      <c r="CQL77" s="154"/>
      <c r="CQM77" s="154"/>
      <c r="CQN77" s="154"/>
      <c r="CQO77" s="154"/>
      <c r="CQP77" s="154"/>
      <c r="CQQ77" s="154"/>
      <c r="CQR77" s="154"/>
      <c r="CQS77" s="154"/>
      <c r="CQT77" s="154"/>
      <c r="CQU77" s="154"/>
      <c r="CQV77" s="154"/>
      <c r="CQW77" s="154"/>
      <c r="CQX77" s="154"/>
      <c r="CQY77" s="154"/>
      <c r="CQZ77" s="154"/>
      <c r="CRA77" s="154"/>
      <c r="CRB77" s="154"/>
      <c r="CRC77" s="154"/>
      <c r="CRD77" s="154"/>
      <c r="CRE77" s="154"/>
      <c r="CRF77" s="154"/>
      <c r="CRG77" s="154"/>
      <c r="CRH77" s="154"/>
      <c r="CRI77" s="154"/>
      <c r="CRJ77" s="154"/>
      <c r="CRK77" s="154"/>
      <c r="CRL77" s="154"/>
      <c r="CRM77" s="154"/>
      <c r="CRN77" s="154"/>
      <c r="CRO77" s="154"/>
      <c r="CRP77" s="154"/>
      <c r="CRQ77" s="154"/>
      <c r="CRR77" s="154"/>
      <c r="CRS77" s="154"/>
      <c r="CRT77" s="154"/>
      <c r="CRU77" s="154"/>
      <c r="CRV77" s="154"/>
      <c r="CRW77" s="154"/>
      <c r="CRX77" s="154"/>
      <c r="CRY77" s="154"/>
      <c r="CRZ77" s="154"/>
      <c r="CSA77" s="154"/>
      <c r="CSB77" s="154"/>
      <c r="CSC77" s="154"/>
      <c r="CSD77" s="154"/>
      <c r="CSE77" s="154"/>
      <c r="CSF77" s="154"/>
      <c r="CSG77" s="154"/>
      <c r="CSH77" s="154"/>
      <c r="CSI77" s="154"/>
      <c r="CSJ77" s="154"/>
      <c r="CSK77" s="154"/>
      <c r="CSL77" s="154"/>
      <c r="CSM77" s="154"/>
      <c r="CSN77" s="154"/>
      <c r="CSO77" s="154"/>
      <c r="CSP77" s="154"/>
      <c r="CSQ77" s="154"/>
      <c r="CSR77" s="154"/>
      <c r="CSS77" s="154"/>
      <c r="CST77" s="154"/>
      <c r="CSU77" s="154"/>
      <c r="CSV77" s="154"/>
      <c r="CSW77" s="154"/>
      <c r="CSX77" s="154"/>
      <c r="CSY77" s="154"/>
      <c r="CSZ77" s="154"/>
      <c r="CTA77" s="154"/>
      <c r="CTB77" s="154"/>
      <c r="CTC77" s="154"/>
      <c r="CTD77" s="154"/>
      <c r="CTE77" s="154"/>
      <c r="CTF77" s="154"/>
      <c r="CTG77" s="154"/>
      <c r="CTH77" s="154"/>
      <c r="CTI77" s="154"/>
      <c r="CTJ77" s="154"/>
      <c r="CTK77" s="154"/>
      <c r="CTL77" s="154"/>
      <c r="CTM77" s="154"/>
      <c r="CTN77" s="154"/>
      <c r="CTO77" s="154"/>
      <c r="CTP77" s="154"/>
      <c r="CTQ77" s="154"/>
      <c r="CTR77" s="154"/>
      <c r="CTS77" s="154"/>
      <c r="CTT77" s="154"/>
      <c r="CTU77" s="154"/>
      <c r="CTV77" s="154"/>
      <c r="CTW77" s="154"/>
      <c r="CTX77" s="154"/>
      <c r="CTY77" s="154"/>
      <c r="CTZ77" s="154"/>
      <c r="CUA77" s="154"/>
      <c r="CUB77" s="154"/>
      <c r="CUC77" s="154"/>
      <c r="CUD77" s="154"/>
      <c r="CUE77" s="154"/>
      <c r="CUF77" s="154"/>
      <c r="CUG77" s="154"/>
      <c r="CUH77" s="154"/>
      <c r="CUI77" s="154"/>
      <c r="CUJ77" s="154"/>
      <c r="CUK77" s="154"/>
      <c r="CUL77" s="154"/>
      <c r="CUM77" s="154"/>
      <c r="CUN77" s="154"/>
      <c r="CUO77" s="154"/>
      <c r="CUP77" s="154"/>
      <c r="CUQ77" s="154"/>
      <c r="CUR77" s="154"/>
      <c r="CUS77" s="154"/>
      <c r="CUT77" s="154"/>
      <c r="CUU77" s="154"/>
      <c r="CUV77" s="154"/>
      <c r="CUW77" s="154"/>
      <c r="CUX77" s="154"/>
      <c r="CUY77" s="154"/>
      <c r="CUZ77" s="154"/>
      <c r="CVA77" s="154"/>
      <c r="CVB77" s="154"/>
      <c r="CVC77" s="154"/>
      <c r="CVD77" s="154"/>
      <c r="CVE77" s="154"/>
      <c r="CVF77" s="154"/>
      <c r="CVG77" s="154"/>
      <c r="CVH77" s="154"/>
      <c r="CVI77" s="154"/>
      <c r="CVJ77" s="154"/>
      <c r="CVK77" s="154"/>
      <c r="CVL77" s="154"/>
      <c r="CVM77" s="154"/>
      <c r="CVN77" s="154"/>
      <c r="CVO77" s="154"/>
      <c r="CVP77" s="154"/>
      <c r="CVQ77" s="154"/>
      <c r="CVR77" s="154"/>
      <c r="CVS77" s="154"/>
      <c r="CVT77" s="154"/>
      <c r="CVU77" s="154"/>
      <c r="CVV77" s="154"/>
      <c r="CVW77" s="154"/>
      <c r="CVX77" s="154"/>
      <c r="CVY77" s="154"/>
      <c r="CVZ77" s="154"/>
      <c r="CWA77" s="154"/>
      <c r="CWB77" s="154"/>
      <c r="CWC77" s="154"/>
      <c r="CWD77" s="154"/>
      <c r="CWE77" s="154"/>
      <c r="CWF77" s="154"/>
      <c r="CWG77" s="154"/>
      <c r="CWH77" s="154"/>
      <c r="CWI77" s="154"/>
      <c r="CWJ77" s="154"/>
      <c r="CWK77" s="154"/>
      <c r="CWL77" s="154"/>
      <c r="CWM77" s="154"/>
      <c r="CWN77" s="154"/>
      <c r="CWO77" s="154"/>
      <c r="CWP77" s="154"/>
      <c r="CWQ77" s="154"/>
      <c r="CWR77" s="154"/>
      <c r="CWS77" s="154"/>
      <c r="CWT77" s="154"/>
      <c r="CWU77" s="154"/>
      <c r="CWV77" s="154"/>
      <c r="CWW77" s="154"/>
      <c r="CWX77" s="154"/>
      <c r="CWY77" s="154"/>
      <c r="CWZ77" s="154"/>
      <c r="CXA77" s="154"/>
      <c r="CXB77" s="154"/>
      <c r="CXC77" s="154"/>
      <c r="CXD77" s="154"/>
      <c r="CXE77" s="154"/>
      <c r="CXF77" s="154"/>
      <c r="CXG77" s="154"/>
      <c r="CXH77" s="154"/>
      <c r="CXI77" s="154"/>
      <c r="CXJ77" s="154"/>
      <c r="CXK77" s="154"/>
      <c r="CXL77" s="154"/>
      <c r="CXM77" s="154"/>
      <c r="CXN77" s="154"/>
      <c r="CXO77" s="154"/>
      <c r="CXP77" s="154"/>
      <c r="CXQ77" s="154"/>
      <c r="CXR77" s="154"/>
      <c r="CXS77" s="154"/>
      <c r="CXT77" s="154"/>
      <c r="CXU77" s="154"/>
      <c r="CXV77" s="154"/>
      <c r="CXW77" s="154"/>
      <c r="CXX77" s="154"/>
      <c r="CXY77" s="154"/>
      <c r="CXZ77" s="154"/>
      <c r="CYA77" s="154"/>
      <c r="CYB77" s="154"/>
      <c r="CYC77" s="154"/>
      <c r="CYD77" s="154"/>
      <c r="CYE77" s="154"/>
      <c r="CYF77" s="154"/>
      <c r="CYG77" s="154"/>
      <c r="CYH77" s="154"/>
      <c r="CYI77" s="154"/>
      <c r="CYJ77" s="154"/>
      <c r="CYK77" s="154"/>
      <c r="CYL77" s="154"/>
      <c r="CYM77" s="154"/>
      <c r="CYN77" s="154"/>
      <c r="CYO77" s="154"/>
      <c r="CYP77" s="154"/>
      <c r="CYQ77" s="154"/>
      <c r="CYR77" s="154"/>
      <c r="CYS77" s="154"/>
      <c r="CYT77" s="154"/>
      <c r="CYU77" s="154"/>
      <c r="CYV77" s="154"/>
      <c r="CYW77" s="154"/>
      <c r="CYX77" s="154"/>
      <c r="CYY77" s="154"/>
      <c r="CYZ77" s="154"/>
      <c r="CZA77" s="154"/>
      <c r="CZB77" s="154"/>
      <c r="CZC77" s="154"/>
      <c r="CZD77" s="154"/>
      <c r="CZE77" s="154"/>
      <c r="CZF77" s="154"/>
      <c r="CZG77" s="154"/>
      <c r="CZH77" s="154"/>
      <c r="CZI77" s="154"/>
      <c r="CZJ77" s="154"/>
      <c r="CZK77" s="154"/>
      <c r="CZL77" s="154"/>
      <c r="CZM77" s="154"/>
      <c r="CZN77" s="154"/>
      <c r="CZO77" s="154"/>
      <c r="CZP77" s="154"/>
      <c r="CZQ77" s="154"/>
      <c r="CZR77" s="154"/>
      <c r="CZS77" s="154"/>
      <c r="CZT77" s="154"/>
      <c r="CZU77" s="154"/>
      <c r="CZV77" s="154"/>
      <c r="CZW77" s="154"/>
      <c r="CZX77" s="154"/>
      <c r="CZY77" s="154"/>
      <c r="CZZ77" s="154"/>
      <c r="DAA77" s="154"/>
      <c r="DAB77" s="154"/>
      <c r="DAC77" s="154"/>
      <c r="DAD77" s="154"/>
      <c r="DAE77" s="154"/>
      <c r="DAF77" s="154"/>
      <c r="DAG77" s="154"/>
      <c r="DAH77" s="154"/>
      <c r="DAI77" s="154"/>
      <c r="DAJ77" s="154"/>
      <c r="DAK77" s="154"/>
      <c r="DAL77" s="154"/>
      <c r="DAM77" s="154"/>
      <c r="DAN77" s="154"/>
      <c r="DAO77" s="154"/>
      <c r="DAP77" s="154"/>
      <c r="DAQ77" s="154"/>
      <c r="DAR77" s="154"/>
      <c r="DAS77" s="154"/>
      <c r="DAT77" s="154"/>
      <c r="DAU77" s="154"/>
      <c r="DAV77" s="154"/>
      <c r="DAW77" s="154"/>
      <c r="DAX77" s="154"/>
      <c r="DAY77" s="154"/>
      <c r="DAZ77" s="154"/>
      <c r="DBA77" s="154"/>
      <c r="DBB77" s="154"/>
      <c r="DBC77" s="154"/>
      <c r="DBD77" s="154"/>
      <c r="DBE77" s="154"/>
      <c r="DBF77" s="154"/>
      <c r="DBG77" s="154"/>
      <c r="DBH77" s="154"/>
      <c r="DBI77" s="154"/>
      <c r="DBJ77" s="154"/>
      <c r="DBK77" s="154"/>
      <c r="DBL77" s="154"/>
      <c r="DBM77" s="154"/>
      <c r="DBN77" s="154"/>
      <c r="DBO77" s="154"/>
      <c r="DBP77" s="154"/>
      <c r="DBQ77" s="154"/>
      <c r="DBR77" s="154"/>
      <c r="DBS77" s="154"/>
      <c r="DBT77" s="154"/>
      <c r="DBU77" s="154"/>
      <c r="DBV77" s="154"/>
      <c r="DBW77" s="154"/>
      <c r="DBX77" s="154"/>
      <c r="DBY77" s="154"/>
      <c r="DBZ77" s="154"/>
      <c r="DCA77" s="154"/>
      <c r="DCB77" s="154"/>
      <c r="DCC77" s="154"/>
      <c r="DCD77" s="154"/>
      <c r="DCE77" s="154"/>
      <c r="DCF77" s="154"/>
      <c r="DCG77" s="154"/>
      <c r="DCH77" s="154"/>
      <c r="DCI77" s="154"/>
      <c r="DCJ77" s="154"/>
      <c r="DCK77" s="154"/>
      <c r="DCL77" s="154"/>
      <c r="DCM77" s="154"/>
      <c r="DCN77" s="154"/>
      <c r="DCO77" s="154"/>
      <c r="DCP77" s="154"/>
      <c r="DCQ77" s="154"/>
      <c r="DCR77" s="154"/>
      <c r="DCS77" s="154"/>
      <c r="DCT77" s="154"/>
      <c r="DCU77" s="154"/>
      <c r="DCV77" s="154"/>
      <c r="DCW77" s="154"/>
      <c r="DCX77" s="154"/>
      <c r="DCY77" s="154"/>
      <c r="DCZ77" s="154"/>
      <c r="DDA77" s="154"/>
      <c r="DDB77" s="154"/>
      <c r="DDC77" s="154"/>
      <c r="DDD77" s="154"/>
      <c r="DDE77" s="154"/>
      <c r="DDF77" s="154"/>
      <c r="DDG77" s="154"/>
      <c r="DDH77" s="154"/>
      <c r="DDI77" s="154"/>
      <c r="DDJ77" s="154"/>
      <c r="DDK77" s="154"/>
      <c r="DDL77" s="154"/>
      <c r="DDM77" s="154"/>
      <c r="DDN77" s="154"/>
      <c r="DDO77" s="154"/>
      <c r="DDP77" s="154"/>
      <c r="DDQ77" s="154"/>
      <c r="DDR77" s="154"/>
      <c r="DDS77" s="154"/>
      <c r="DDT77" s="154"/>
      <c r="DDU77" s="154"/>
      <c r="DDV77" s="154"/>
      <c r="DDW77" s="154"/>
      <c r="DDX77" s="154"/>
      <c r="DDY77" s="154"/>
      <c r="DDZ77" s="154"/>
      <c r="DEA77" s="154"/>
      <c r="DEB77" s="154"/>
      <c r="DEC77" s="154"/>
      <c r="DED77" s="154"/>
      <c r="DEE77" s="154"/>
      <c r="DEF77" s="154"/>
      <c r="DEG77" s="154"/>
      <c r="DEH77" s="154"/>
      <c r="DEI77" s="154"/>
      <c r="DEJ77" s="154"/>
      <c r="DEK77" s="154"/>
      <c r="DEL77" s="154"/>
      <c r="DEM77" s="154"/>
      <c r="DEN77" s="154"/>
      <c r="DEO77" s="154"/>
      <c r="DEP77" s="154"/>
      <c r="DEQ77" s="154"/>
      <c r="DER77" s="154"/>
      <c r="DES77" s="154"/>
      <c r="DET77" s="154"/>
      <c r="DEU77" s="154"/>
      <c r="DEV77" s="154"/>
      <c r="DEW77" s="154"/>
      <c r="DEX77" s="154"/>
      <c r="DEY77" s="154"/>
      <c r="DEZ77" s="154"/>
      <c r="DFA77" s="154"/>
      <c r="DFB77" s="154"/>
      <c r="DFC77" s="154"/>
      <c r="DFD77" s="154"/>
      <c r="DFE77" s="154"/>
      <c r="DFF77" s="154"/>
      <c r="DFG77" s="154"/>
      <c r="DFH77" s="154"/>
      <c r="DFI77" s="154"/>
      <c r="DFJ77" s="154"/>
      <c r="DFK77" s="154"/>
      <c r="DFL77" s="154"/>
      <c r="DFM77" s="154"/>
      <c r="DFN77" s="154"/>
      <c r="DFO77" s="154"/>
      <c r="DFP77" s="154"/>
      <c r="DFQ77" s="154"/>
      <c r="DFR77" s="154"/>
      <c r="DFS77" s="154"/>
      <c r="DFT77" s="154"/>
      <c r="DFU77" s="154"/>
      <c r="DFV77" s="154"/>
      <c r="DFW77" s="154"/>
      <c r="DFX77" s="154"/>
      <c r="DFY77" s="154"/>
      <c r="DFZ77" s="154"/>
      <c r="DGA77" s="154"/>
      <c r="DGB77" s="154"/>
      <c r="DGC77" s="154"/>
      <c r="DGD77" s="154"/>
      <c r="DGE77" s="154"/>
      <c r="DGF77" s="154"/>
      <c r="DGG77" s="154"/>
      <c r="DGH77" s="154"/>
      <c r="DGI77" s="154"/>
      <c r="DGJ77" s="154"/>
      <c r="DGK77" s="154"/>
      <c r="DGL77" s="154"/>
      <c r="DGM77" s="154"/>
      <c r="DGN77" s="154"/>
      <c r="DGO77" s="154"/>
      <c r="DGP77" s="154"/>
      <c r="DGQ77" s="154"/>
      <c r="DGR77" s="154"/>
      <c r="DGS77" s="154"/>
      <c r="DGT77" s="154"/>
      <c r="DGU77" s="154"/>
      <c r="DGV77" s="154"/>
      <c r="DGW77" s="154"/>
      <c r="DGX77" s="154"/>
      <c r="DGY77" s="154"/>
      <c r="DGZ77" s="154"/>
      <c r="DHA77" s="154"/>
      <c r="DHB77" s="154"/>
      <c r="DHC77" s="154"/>
      <c r="DHD77" s="154"/>
      <c r="DHE77" s="154"/>
      <c r="DHF77" s="154"/>
      <c r="DHG77" s="154"/>
      <c r="DHH77" s="154"/>
      <c r="DHI77" s="154"/>
      <c r="DHJ77" s="154"/>
      <c r="DHK77" s="154"/>
      <c r="DHL77" s="154"/>
      <c r="DHM77" s="154"/>
      <c r="DHN77" s="154"/>
      <c r="DHO77" s="154"/>
      <c r="DHP77" s="154"/>
      <c r="DHQ77" s="154"/>
      <c r="DHR77" s="154"/>
      <c r="DHS77" s="154"/>
      <c r="DHT77" s="154"/>
      <c r="DHU77" s="154"/>
      <c r="DHV77" s="154"/>
      <c r="DHW77" s="154"/>
      <c r="DHX77" s="154"/>
      <c r="DHY77" s="154"/>
      <c r="DHZ77" s="154"/>
      <c r="DIA77" s="154"/>
      <c r="DIB77" s="154"/>
      <c r="DIC77" s="154"/>
      <c r="DID77" s="154"/>
      <c r="DIE77" s="154"/>
      <c r="DIF77" s="154"/>
      <c r="DIG77" s="154"/>
      <c r="DIH77" s="154"/>
      <c r="DII77" s="154"/>
      <c r="DIJ77" s="154"/>
      <c r="DIK77" s="154"/>
      <c r="DIL77" s="154"/>
      <c r="DIM77" s="154"/>
      <c r="DIN77" s="154"/>
      <c r="DIO77" s="154"/>
      <c r="DIP77" s="154"/>
      <c r="DIQ77" s="154"/>
      <c r="DIR77" s="154"/>
      <c r="DIS77" s="154"/>
      <c r="DIT77" s="154"/>
      <c r="DIU77" s="154"/>
      <c r="DIV77" s="154"/>
      <c r="DIW77" s="154"/>
      <c r="DIX77" s="154"/>
      <c r="DIY77" s="154"/>
      <c r="DIZ77" s="154"/>
      <c r="DJA77" s="154"/>
      <c r="DJB77" s="154"/>
      <c r="DJC77" s="154"/>
      <c r="DJD77" s="154"/>
      <c r="DJE77" s="154"/>
      <c r="DJF77" s="154"/>
      <c r="DJG77" s="154"/>
      <c r="DJH77" s="154"/>
      <c r="DJI77" s="154"/>
      <c r="DJJ77" s="154"/>
      <c r="DJK77" s="154"/>
      <c r="DJL77" s="154"/>
      <c r="DJM77" s="154"/>
      <c r="DJN77" s="154"/>
      <c r="DJO77" s="154"/>
      <c r="DJP77" s="154"/>
      <c r="DJQ77" s="154"/>
      <c r="DJR77" s="154"/>
      <c r="DJS77" s="154"/>
      <c r="DJT77" s="154"/>
      <c r="DJU77" s="154"/>
      <c r="DJV77" s="154"/>
      <c r="DJW77" s="154"/>
      <c r="DJX77" s="154"/>
      <c r="DJY77" s="154"/>
      <c r="DJZ77" s="154"/>
      <c r="DKA77" s="154"/>
      <c r="DKB77" s="154"/>
      <c r="DKC77" s="154"/>
      <c r="DKD77" s="154"/>
      <c r="DKE77" s="154"/>
      <c r="DKF77" s="154"/>
      <c r="DKG77" s="154"/>
      <c r="DKH77" s="154"/>
      <c r="DKI77" s="154"/>
      <c r="DKJ77" s="154"/>
      <c r="DKK77" s="154"/>
      <c r="DKL77" s="154"/>
      <c r="DKM77" s="154"/>
      <c r="DKN77" s="154"/>
      <c r="DKO77" s="154"/>
      <c r="DKP77" s="154"/>
      <c r="DKQ77" s="154"/>
      <c r="DKR77" s="154"/>
      <c r="DKS77" s="154"/>
      <c r="DKT77" s="154"/>
      <c r="DKU77" s="154"/>
      <c r="DKV77" s="154"/>
      <c r="DKW77" s="154"/>
      <c r="DKX77" s="154"/>
      <c r="DKY77" s="154"/>
      <c r="DKZ77" s="154"/>
      <c r="DLA77" s="154"/>
      <c r="DLB77" s="154"/>
      <c r="DLC77" s="154"/>
      <c r="DLD77" s="154"/>
      <c r="DLE77" s="154"/>
      <c r="DLF77" s="154"/>
      <c r="DLG77" s="154"/>
      <c r="DLH77" s="154"/>
      <c r="DLI77" s="154"/>
      <c r="DLJ77" s="154"/>
      <c r="DLK77" s="154"/>
      <c r="DLL77" s="154"/>
      <c r="DLM77" s="154"/>
      <c r="DLN77" s="154"/>
      <c r="DLO77" s="154"/>
      <c r="DLP77" s="154"/>
      <c r="DLQ77" s="154"/>
      <c r="DLR77" s="154"/>
      <c r="DLS77" s="154"/>
      <c r="DLT77" s="154"/>
      <c r="DLU77" s="154"/>
      <c r="DLV77" s="154"/>
      <c r="DLW77" s="154"/>
      <c r="DLX77" s="154"/>
      <c r="DLY77" s="154"/>
      <c r="DLZ77" s="154"/>
      <c r="DMA77" s="154"/>
      <c r="DMB77" s="154"/>
      <c r="DMC77" s="154"/>
      <c r="DMD77" s="154"/>
      <c r="DME77" s="154"/>
      <c r="DMF77" s="154"/>
      <c r="DMG77" s="154"/>
      <c r="DMH77" s="154"/>
      <c r="DMI77" s="154"/>
      <c r="DMJ77" s="154"/>
      <c r="DMK77" s="154"/>
      <c r="DML77" s="154"/>
      <c r="DMM77" s="154"/>
      <c r="DMN77" s="154"/>
      <c r="DMO77" s="154"/>
      <c r="DMP77" s="154"/>
      <c r="DMQ77" s="154"/>
      <c r="DMR77" s="154"/>
      <c r="DMS77" s="154"/>
      <c r="DMT77" s="154"/>
      <c r="DMU77" s="154"/>
      <c r="DMV77" s="154"/>
      <c r="DMW77" s="154"/>
      <c r="DMX77" s="154"/>
      <c r="DMY77" s="154"/>
      <c r="DMZ77" s="154"/>
      <c r="DNA77" s="154"/>
      <c r="DNB77" s="154"/>
      <c r="DNC77" s="154"/>
      <c r="DND77" s="154"/>
      <c r="DNE77" s="154"/>
      <c r="DNF77" s="154"/>
      <c r="DNG77" s="154"/>
      <c r="DNH77" s="154"/>
      <c r="DNI77" s="154"/>
      <c r="DNJ77" s="154"/>
      <c r="DNK77" s="154"/>
      <c r="DNL77" s="154"/>
      <c r="DNM77" s="154"/>
      <c r="DNN77" s="154"/>
      <c r="DNO77" s="154"/>
      <c r="DNP77" s="154"/>
      <c r="DNQ77" s="154"/>
      <c r="DNR77" s="154"/>
      <c r="DNS77" s="154"/>
      <c r="DNT77" s="154"/>
      <c r="DNU77" s="154"/>
      <c r="DNV77" s="154"/>
      <c r="DNW77" s="154"/>
      <c r="DNX77" s="154"/>
      <c r="DNY77" s="154"/>
      <c r="DNZ77" s="154"/>
      <c r="DOA77" s="154"/>
      <c r="DOB77" s="154"/>
      <c r="DOC77" s="154"/>
      <c r="DOD77" s="154"/>
      <c r="DOE77" s="154"/>
      <c r="DOF77" s="154"/>
      <c r="DOG77" s="154"/>
      <c r="DOH77" s="154"/>
      <c r="DOI77" s="154"/>
      <c r="DOJ77" s="154"/>
      <c r="DOK77" s="154"/>
      <c r="DOL77" s="154"/>
      <c r="DOM77" s="154"/>
      <c r="DON77" s="154"/>
      <c r="DOO77" s="154"/>
      <c r="DOP77" s="154"/>
      <c r="DOQ77" s="154"/>
      <c r="DOR77" s="154"/>
      <c r="DOS77" s="154"/>
      <c r="DOT77" s="154"/>
      <c r="DOU77" s="154"/>
      <c r="DOV77" s="154"/>
      <c r="DOW77" s="154"/>
      <c r="DOX77" s="154"/>
      <c r="DOY77" s="154"/>
      <c r="DOZ77" s="154"/>
      <c r="DPA77" s="154"/>
      <c r="DPB77" s="154"/>
      <c r="DPC77" s="154"/>
      <c r="DPD77" s="154"/>
      <c r="DPE77" s="154"/>
      <c r="DPF77" s="154"/>
      <c r="DPG77" s="154"/>
      <c r="DPH77" s="154"/>
      <c r="DPI77" s="154"/>
      <c r="DPJ77" s="154"/>
      <c r="DPK77" s="154"/>
      <c r="DPL77" s="154"/>
      <c r="DPM77" s="154"/>
      <c r="DPN77" s="154"/>
      <c r="DPO77" s="154"/>
      <c r="DPP77" s="154"/>
      <c r="DPQ77" s="154"/>
      <c r="DPR77" s="154"/>
      <c r="DPS77" s="154"/>
      <c r="DPT77" s="154"/>
      <c r="DPU77" s="154"/>
      <c r="DPV77" s="154"/>
      <c r="DPW77" s="154"/>
      <c r="DPX77" s="154"/>
      <c r="DPY77" s="154"/>
      <c r="DPZ77" s="154"/>
      <c r="DQA77" s="154"/>
      <c r="DQB77" s="154"/>
      <c r="DQC77" s="154"/>
      <c r="DQD77" s="154"/>
      <c r="DQE77" s="154"/>
      <c r="DQF77" s="154"/>
      <c r="DQG77" s="154"/>
      <c r="DQH77" s="154"/>
      <c r="DQI77" s="154"/>
      <c r="DQJ77" s="154"/>
      <c r="DQK77" s="154"/>
      <c r="DQL77" s="154"/>
      <c r="DQM77" s="154"/>
      <c r="DQN77" s="154"/>
      <c r="DQO77" s="154"/>
      <c r="DQP77" s="154"/>
      <c r="DQQ77" s="154"/>
      <c r="DQR77" s="154"/>
      <c r="DQS77" s="154"/>
      <c r="DQT77" s="154"/>
      <c r="DQU77" s="154"/>
      <c r="DQV77" s="154"/>
      <c r="DQW77" s="154"/>
      <c r="DQX77" s="154"/>
      <c r="DQY77" s="154"/>
      <c r="DQZ77" s="154"/>
      <c r="DRA77" s="154"/>
      <c r="DRB77" s="154"/>
      <c r="DRC77" s="154"/>
      <c r="DRD77" s="154"/>
      <c r="DRE77" s="154"/>
      <c r="DRF77" s="154"/>
      <c r="DRG77" s="154"/>
      <c r="DRH77" s="154"/>
      <c r="DRI77" s="154"/>
      <c r="DRJ77" s="154"/>
      <c r="DRK77" s="154"/>
      <c r="DRL77" s="154"/>
      <c r="DRM77" s="154"/>
      <c r="DRN77" s="154"/>
      <c r="DRO77" s="154"/>
      <c r="DRP77" s="154"/>
      <c r="DRQ77" s="154"/>
      <c r="DRR77" s="154"/>
      <c r="DRS77" s="154"/>
      <c r="DRT77" s="154"/>
      <c r="DRU77" s="154"/>
      <c r="DRV77" s="154"/>
      <c r="DRW77" s="154"/>
      <c r="DRX77" s="154"/>
      <c r="DRY77" s="154"/>
      <c r="DRZ77" s="154"/>
      <c r="DSA77" s="154"/>
      <c r="DSB77" s="154"/>
      <c r="DSC77" s="154"/>
      <c r="DSD77" s="154"/>
      <c r="DSE77" s="154"/>
      <c r="DSF77" s="154"/>
      <c r="DSG77" s="154"/>
      <c r="DSH77" s="154"/>
      <c r="DSI77" s="154"/>
      <c r="DSJ77" s="154"/>
      <c r="DSK77" s="154"/>
      <c r="DSL77" s="154"/>
      <c r="DSM77" s="154"/>
      <c r="DSN77" s="154"/>
      <c r="DSO77" s="154"/>
      <c r="DSP77" s="154"/>
      <c r="DSQ77" s="154"/>
      <c r="DSR77" s="154"/>
      <c r="DSS77" s="154"/>
      <c r="DST77" s="154"/>
      <c r="DSU77" s="154"/>
      <c r="DSV77" s="154"/>
      <c r="DSW77" s="154"/>
      <c r="DSX77" s="154"/>
      <c r="DSY77" s="154"/>
      <c r="DSZ77" s="154"/>
      <c r="DTA77" s="154"/>
      <c r="DTB77" s="154"/>
      <c r="DTC77" s="154"/>
      <c r="DTD77" s="154"/>
      <c r="DTE77" s="154"/>
      <c r="DTF77" s="154"/>
      <c r="DTG77" s="154"/>
      <c r="DTH77" s="154"/>
      <c r="DTI77" s="154"/>
      <c r="DTJ77" s="154"/>
      <c r="DTK77" s="154"/>
      <c r="DTL77" s="154"/>
      <c r="DTM77" s="154"/>
      <c r="DTN77" s="154"/>
      <c r="DTO77" s="154"/>
      <c r="DTP77" s="154"/>
      <c r="DTQ77" s="154"/>
      <c r="DTR77" s="154"/>
      <c r="DTS77" s="154"/>
      <c r="DTT77" s="154"/>
      <c r="DTU77" s="154"/>
      <c r="DTV77" s="154"/>
      <c r="DTW77" s="154"/>
      <c r="DTX77" s="154"/>
      <c r="DTY77" s="154"/>
      <c r="DTZ77" s="154"/>
      <c r="DUA77" s="154"/>
      <c r="DUB77" s="154"/>
      <c r="DUC77" s="154"/>
      <c r="DUD77" s="154"/>
      <c r="DUE77" s="154"/>
      <c r="DUF77" s="154"/>
      <c r="DUG77" s="154"/>
      <c r="DUH77" s="154"/>
      <c r="DUI77" s="154"/>
      <c r="DUJ77" s="154"/>
      <c r="DUK77" s="154"/>
      <c r="DUL77" s="154"/>
      <c r="DUM77" s="154"/>
      <c r="DUN77" s="154"/>
      <c r="DUO77" s="154"/>
      <c r="DUP77" s="154"/>
      <c r="DUQ77" s="154"/>
      <c r="DUR77" s="154"/>
      <c r="DUS77" s="154"/>
      <c r="DUT77" s="154"/>
      <c r="DUU77" s="154"/>
      <c r="DUV77" s="154"/>
      <c r="DUW77" s="154"/>
      <c r="DUX77" s="154"/>
      <c r="DUY77" s="154"/>
      <c r="DUZ77" s="154"/>
      <c r="DVA77" s="154"/>
      <c r="DVB77" s="154"/>
      <c r="DVC77" s="154"/>
      <c r="DVD77" s="154"/>
      <c r="DVE77" s="154"/>
      <c r="DVF77" s="154"/>
      <c r="DVG77" s="154"/>
      <c r="DVH77" s="154"/>
      <c r="DVI77" s="154"/>
      <c r="DVJ77" s="154"/>
      <c r="DVK77" s="154"/>
      <c r="DVL77" s="154"/>
      <c r="DVM77" s="154"/>
      <c r="DVN77" s="154"/>
      <c r="DVO77" s="154"/>
      <c r="DVP77" s="154"/>
      <c r="DVQ77" s="154"/>
      <c r="DVR77" s="154"/>
      <c r="DVS77" s="154"/>
      <c r="DVT77" s="154"/>
      <c r="DVU77" s="154"/>
      <c r="DVV77" s="154"/>
      <c r="DVW77" s="154"/>
      <c r="DVX77" s="154"/>
      <c r="DVY77" s="154"/>
      <c r="DVZ77" s="154"/>
      <c r="DWA77" s="154"/>
      <c r="DWB77" s="154"/>
      <c r="DWC77" s="154"/>
      <c r="DWD77" s="154"/>
      <c r="DWE77" s="154"/>
      <c r="DWF77" s="154"/>
      <c r="DWG77" s="154"/>
      <c r="DWH77" s="154"/>
      <c r="DWI77" s="154"/>
      <c r="DWJ77" s="154"/>
      <c r="DWK77" s="154"/>
      <c r="DWL77" s="154"/>
      <c r="DWM77" s="154"/>
      <c r="DWN77" s="154"/>
      <c r="DWO77" s="154"/>
      <c r="DWP77" s="154"/>
      <c r="DWQ77" s="154"/>
      <c r="DWR77" s="154"/>
      <c r="DWS77" s="154"/>
      <c r="DWT77" s="154"/>
      <c r="DWU77" s="154"/>
      <c r="DWV77" s="154"/>
      <c r="DWW77" s="154"/>
      <c r="DWX77" s="154"/>
      <c r="DWY77" s="154"/>
      <c r="DWZ77" s="154"/>
      <c r="DXA77" s="154"/>
      <c r="DXB77" s="154"/>
      <c r="DXC77" s="154"/>
      <c r="DXD77" s="154"/>
      <c r="DXE77" s="154"/>
      <c r="DXF77" s="154"/>
      <c r="DXG77" s="154"/>
      <c r="DXH77" s="154"/>
      <c r="DXI77" s="154"/>
      <c r="DXJ77" s="154"/>
      <c r="DXK77" s="154"/>
      <c r="DXL77" s="154"/>
      <c r="DXM77" s="154"/>
      <c r="DXN77" s="154"/>
      <c r="DXO77" s="154"/>
      <c r="DXP77" s="154"/>
      <c r="DXQ77" s="154"/>
      <c r="DXR77" s="154"/>
      <c r="DXS77" s="154"/>
      <c r="DXT77" s="154"/>
      <c r="DXU77" s="154"/>
      <c r="DXV77" s="154"/>
      <c r="DXW77" s="154"/>
      <c r="DXX77" s="154"/>
      <c r="DXY77" s="154"/>
      <c r="DXZ77" s="154"/>
      <c r="DYA77" s="154"/>
      <c r="DYB77" s="154"/>
      <c r="DYC77" s="154"/>
      <c r="DYD77" s="154"/>
      <c r="DYE77" s="154"/>
      <c r="DYF77" s="154"/>
      <c r="DYG77" s="154"/>
      <c r="DYH77" s="154"/>
      <c r="DYI77" s="154"/>
      <c r="DYJ77" s="154"/>
      <c r="DYK77" s="154"/>
      <c r="DYL77" s="154"/>
      <c r="DYM77" s="154"/>
      <c r="DYN77" s="154"/>
      <c r="DYO77" s="154"/>
      <c r="DYP77" s="154"/>
      <c r="DYQ77" s="154"/>
      <c r="DYR77" s="154"/>
      <c r="DYS77" s="154"/>
      <c r="DYT77" s="154"/>
      <c r="DYU77" s="154"/>
      <c r="DYV77" s="154"/>
      <c r="DYW77" s="154"/>
      <c r="DYX77" s="154"/>
      <c r="DYY77" s="154"/>
      <c r="DYZ77" s="154"/>
      <c r="DZA77" s="154"/>
      <c r="DZB77" s="154"/>
      <c r="DZC77" s="154"/>
      <c r="DZD77" s="154"/>
      <c r="DZE77" s="154"/>
      <c r="DZF77" s="154"/>
      <c r="DZG77" s="154"/>
      <c r="DZH77" s="154"/>
      <c r="DZI77" s="154"/>
      <c r="DZJ77" s="154"/>
      <c r="DZK77" s="154"/>
      <c r="DZL77" s="154"/>
      <c r="DZM77" s="154"/>
      <c r="DZN77" s="154"/>
      <c r="DZO77" s="154"/>
      <c r="DZP77" s="154"/>
      <c r="DZQ77" s="154"/>
      <c r="DZR77" s="154"/>
      <c r="DZS77" s="154"/>
      <c r="DZT77" s="154"/>
      <c r="DZU77" s="154"/>
      <c r="DZV77" s="154"/>
      <c r="DZW77" s="154"/>
      <c r="DZX77" s="154"/>
      <c r="DZY77" s="154"/>
      <c r="DZZ77" s="154"/>
      <c r="EAA77" s="154"/>
      <c r="EAB77" s="154"/>
      <c r="EAC77" s="154"/>
      <c r="EAD77" s="154"/>
      <c r="EAE77" s="154"/>
      <c r="EAF77" s="154"/>
      <c r="EAG77" s="154"/>
      <c r="EAH77" s="154"/>
      <c r="EAI77" s="154"/>
      <c r="EAJ77" s="154"/>
      <c r="EAK77" s="154"/>
      <c r="EAL77" s="154"/>
      <c r="EAM77" s="154"/>
      <c r="EAN77" s="154"/>
      <c r="EAO77" s="154"/>
      <c r="EAP77" s="154"/>
      <c r="EAQ77" s="154"/>
      <c r="EAR77" s="154"/>
      <c r="EAS77" s="154"/>
      <c r="EAT77" s="154"/>
      <c r="EAU77" s="154"/>
      <c r="EAV77" s="154"/>
      <c r="EAW77" s="154"/>
      <c r="EAX77" s="154"/>
      <c r="EAY77" s="154"/>
      <c r="EAZ77" s="154"/>
      <c r="EBA77" s="154"/>
      <c r="EBB77" s="154"/>
      <c r="EBC77" s="154"/>
      <c r="EBD77" s="154"/>
      <c r="EBE77" s="154"/>
      <c r="EBF77" s="154"/>
      <c r="EBG77" s="154"/>
      <c r="EBH77" s="154"/>
      <c r="EBI77" s="154"/>
      <c r="EBJ77" s="154"/>
      <c r="EBK77" s="154"/>
      <c r="EBL77" s="154"/>
      <c r="EBM77" s="154"/>
      <c r="EBN77" s="154"/>
      <c r="EBO77" s="154"/>
      <c r="EBP77" s="154"/>
      <c r="EBQ77" s="154"/>
      <c r="EBR77" s="154"/>
      <c r="EBS77" s="154"/>
      <c r="EBT77" s="154"/>
      <c r="EBU77" s="154"/>
      <c r="EBV77" s="154"/>
      <c r="EBW77" s="154"/>
      <c r="EBX77" s="154"/>
      <c r="EBY77" s="154"/>
      <c r="EBZ77" s="154"/>
      <c r="ECA77" s="154"/>
      <c r="ECB77" s="154"/>
      <c r="ECC77" s="154"/>
      <c r="ECD77" s="154"/>
      <c r="ECE77" s="154"/>
      <c r="ECF77" s="154"/>
      <c r="ECG77" s="154"/>
      <c r="ECH77" s="154"/>
      <c r="ECI77" s="154"/>
      <c r="ECJ77" s="154"/>
      <c r="ECK77" s="154"/>
      <c r="ECL77" s="154"/>
      <c r="ECM77" s="154"/>
      <c r="ECN77" s="154"/>
      <c r="ECO77" s="154"/>
      <c r="ECP77" s="154"/>
      <c r="ECQ77" s="154"/>
      <c r="ECR77" s="154"/>
      <c r="ECS77" s="154"/>
      <c r="ECT77" s="154"/>
      <c r="ECU77" s="154"/>
      <c r="ECV77" s="154"/>
      <c r="ECW77" s="154"/>
      <c r="ECX77" s="154"/>
      <c r="ECY77" s="154"/>
      <c r="ECZ77" s="154"/>
      <c r="EDA77" s="154"/>
      <c r="EDB77" s="154"/>
      <c r="EDC77" s="154"/>
      <c r="EDD77" s="154"/>
      <c r="EDE77" s="154"/>
      <c r="EDF77" s="154"/>
      <c r="EDG77" s="154"/>
      <c r="EDH77" s="154"/>
      <c r="EDI77" s="154"/>
      <c r="EDJ77" s="154"/>
      <c r="EDK77" s="154"/>
      <c r="EDL77" s="154"/>
      <c r="EDM77" s="154"/>
      <c r="EDN77" s="154"/>
      <c r="EDO77" s="154"/>
      <c r="EDP77" s="154"/>
      <c r="EDQ77" s="154"/>
      <c r="EDR77" s="154"/>
      <c r="EDS77" s="154"/>
      <c r="EDT77" s="154"/>
      <c r="EDU77" s="154"/>
      <c r="EDV77" s="154"/>
      <c r="EDW77" s="154"/>
      <c r="EDX77" s="154"/>
      <c r="EDY77" s="154"/>
      <c r="EDZ77" s="154"/>
      <c r="EEA77" s="154"/>
      <c r="EEB77" s="154"/>
      <c r="EEC77" s="154"/>
      <c r="EED77" s="154"/>
      <c r="EEE77" s="154"/>
      <c r="EEF77" s="154"/>
      <c r="EEG77" s="154"/>
      <c r="EEH77" s="154"/>
      <c r="EEI77" s="154"/>
      <c r="EEJ77" s="154"/>
      <c r="EEK77" s="154"/>
      <c r="EEL77" s="154"/>
      <c r="EEM77" s="154"/>
      <c r="EEN77" s="154"/>
      <c r="EEO77" s="154"/>
      <c r="EEP77" s="154"/>
      <c r="EEQ77" s="154"/>
      <c r="EER77" s="154"/>
      <c r="EES77" s="154"/>
      <c r="EET77" s="154"/>
      <c r="EEU77" s="154"/>
      <c r="EEV77" s="154"/>
      <c r="EEW77" s="154"/>
      <c r="EEX77" s="154"/>
      <c r="EEY77" s="154"/>
      <c r="EEZ77" s="154"/>
      <c r="EFA77" s="154"/>
      <c r="EFB77" s="154"/>
      <c r="EFC77" s="154"/>
      <c r="EFD77" s="154"/>
      <c r="EFE77" s="154"/>
      <c r="EFF77" s="154"/>
      <c r="EFG77" s="154"/>
      <c r="EFH77" s="154"/>
      <c r="EFI77" s="154"/>
      <c r="EFJ77" s="154"/>
      <c r="EFK77" s="154"/>
      <c r="EFL77" s="154"/>
      <c r="EFM77" s="154"/>
      <c r="EFN77" s="154"/>
      <c r="EFO77" s="154"/>
      <c r="EFP77" s="154"/>
      <c r="EFQ77" s="154"/>
      <c r="EFR77" s="154"/>
      <c r="EFS77" s="154"/>
      <c r="EFT77" s="154"/>
      <c r="EFU77" s="154"/>
      <c r="EFV77" s="154"/>
      <c r="EFW77" s="154"/>
      <c r="EFX77" s="154"/>
      <c r="EFY77" s="154"/>
      <c r="EFZ77" s="154"/>
      <c r="EGA77" s="154"/>
      <c r="EGB77" s="154"/>
      <c r="EGC77" s="154"/>
      <c r="EGD77" s="154"/>
      <c r="EGE77" s="154"/>
      <c r="EGF77" s="154"/>
      <c r="EGG77" s="154"/>
      <c r="EGH77" s="154"/>
      <c r="EGI77" s="154"/>
      <c r="EGJ77" s="154"/>
      <c r="EGK77" s="154"/>
      <c r="EGL77" s="154"/>
      <c r="EGM77" s="154"/>
      <c r="EGN77" s="154"/>
      <c r="EGO77" s="154"/>
      <c r="EGP77" s="154"/>
      <c r="EGQ77" s="154"/>
      <c r="EGR77" s="154"/>
      <c r="EGS77" s="154"/>
      <c r="EGT77" s="154"/>
      <c r="EGU77" s="154"/>
      <c r="EGV77" s="154"/>
      <c r="EGW77" s="154"/>
      <c r="EGX77" s="154"/>
      <c r="EGY77" s="154"/>
      <c r="EGZ77" s="154"/>
      <c r="EHA77" s="154"/>
      <c r="EHB77" s="154"/>
      <c r="EHC77" s="154"/>
      <c r="EHD77" s="154"/>
      <c r="EHE77" s="154"/>
      <c r="EHF77" s="154"/>
      <c r="EHG77" s="154"/>
      <c r="EHH77" s="154"/>
      <c r="EHI77" s="154"/>
      <c r="EHJ77" s="154"/>
      <c r="EHK77" s="154"/>
      <c r="EHL77" s="154"/>
      <c r="EHM77" s="154"/>
      <c r="EHN77" s="154"/>
      <c r="EHO77" s="154"/>
      <c r="EHP77" s="154"/>
      <c r="EHQ77" s="154"/>
      <c r="EHR77" s="154"/>
      <c r="EHS77" s="154"/>
      <c r="EHT77" s="154"/>
      <c r="EHU77" s="154"/>
      <c r="EHV77" s="154"/>
      <c r="EHW77" s="154"/>
      <c r="EHX77" s="154"/>
      <c r="EHY77" s="154"/>
      <c r="EHZ77" s="154"/>
      <c r="EIA77" s="154"/>
      <c r="EIB77" s="154"/>
      <c r="EIC77" s="154"/>
      <c r="EID77" s="154"/>
      <c r="EIE77" s="154"/>
      <c r="EIF77" s="154"/>
      <c r="EIG77" s="154"/>
      <c r="EIH77" s="154"/>
      <c r="EII77" s="154"/>
      <c r="EIJ77" s="154"/>
      <c r="EIK77" s="154"/>
      <c r="EIL77" s="154"/>
      <c r="EIM77" s="154"/>
      <c r="EIN77" s="154"/>
      <c r="EIO77" s="154"/>
      <c r="EIP77" s="154"/>
      <c r="EIQ77" s="154"/>
      <c r="EIR77" s="154"/>
      <c r="EIS77" s="154"/>
      <c r="EIT77" s="154"/>
      <c r="EIU77" s="154"/>
      <c r="EIV77" s="154"/>
      <c r="EIW77" s="154"/>
      <c r="EIX77" s="154"/>
      <c r="EIY77" s="154"/>
      <c r="EIZ77" s="154"/>
      <c r="EJA77" s="154"/>
      <c r="EJB77" s="154"/>
      <c r="EJC77" s="154"/>
      <c r="EJD77" s="154"/>
      <c r="EJE77" s="154"/>
      <c r="EJF77" s="154"/>
      <c r="EJG77" s="154"/>
      <c r="EJH77" s="154"/>
      <c r="EJI77" s="154"/>
      <c r="EJJ77" s="154"/>
      <c r="EJK77" s="154"/>
      <c r="EJL77" s="154"/>
      <c r="EJM77" s="154"/>
      <c r="EJN77" s="154"/>
      <c r="EJO77" s="154"/>
      <c r="EJP77" s="154"/>
      <c r="EJQ77" s="154"/>
      <c r="EJR77" s="154"/>
      <c r="EJS77" s="154"/>
      <c r="EJT77" s="154"/>
      <c r="EJU77" s="154"/>
      <c r="EJV77" s="154"/>
      <c r="EJW77" s="154"/>
      <c r="EJX77" s="154"/>
      <c r="EJY77" s="154"/>
      <c r="EJZ77" s="154"/>
      <c r="EKA77" s="154"/>
      <c r="EKB77" s="154"/>
      <c r="EKC77" s="154"/>
      <c r="EKD77" s="154"/>
      <c r="EKE77" s="154"/>
      <c r="EKF77" s="154"/>
      <c r="EKG77" s="154"/>
      <c r="EKH77" s="154"/>
      <c r="EKI77" s="154"/>
      <c r="EKJ77" s="154"/>
      <c r="EKK77" s="154"/>
      <c r="EKL77" s="154"/>
      <c r="EKM77" s="154"/>
      <c r="EKN77" s="154"/>
      <c r="EKO77" s="154"/>
      <c r="EKP77" s="154"/>
      <c r="EKQ77" s="154"/>
      <c r="EKR77" s="154"/>
      <c r="EKS77" s="154"/>
      <c r="EKT77" s="154"/>
      <c r="EKU77" s="154"/>
      <c r="EKV77" s="154"/>
      <c r="EKW77" s="154"/>
      <c r="EKX77" s="154"/>
      <c r="EKY77" s="154"/>
      <c r="EKZ77" s="154"/>
      <c r="ELA77" s="154"/>
      <c r="ELB77" s="154"/>
      <c r="ELC77" s="154"/>
      <c r="ELD77" s="154"/>
      <c r="ELE77" s="154"/>
      <c r="ELF77" s="154"/>
      <c r="ELG77" s="154"/>
      <c r="ELH77" s="154"/>
      <c r="ELI77" s="154"/>
      <c r="ELJ77" s="154"/>
      <c r="ELK77" s="154"/>
      <c r="ELL77" s="154"/>
      <c r="ELM77" s="154"/>
      <c r="ELN77" s="154"/>
      <c r="ELO77" s="154"/>
      <c r="ELP77" s="154"/>
      <c r="ELQ77" s="154"/>
      <c r="ELR77" s="154"/>
      <c r="ELS77" s="154"/>
      <c r="ELT77" s="154"/>
      <c r="ELU77" s="154"/>
      <c r="ELV77" s="154"/>
      <c r="ELW77" s="154"/>
      <c r="ELX77" s="154"/>
      <c r="ELY77" s="154"/>
      <c r="ELZ77" s="154"/>
      <c r="EMA77" s="154"/>
      <c r="EMB77" s="154"/>
      <c r="EMC77" s="154"/>
      <c r="EMD77" s="154"/>
      <c r="EME77" s="154"/>
      <c r="EMF77" s="154"/>
      <c r="EMG77" s="154"/>
      <c r="EMH77" s="154"/>
      <c r="EMI77" s="154"/>
      <c r="EMJ77" s="154"/>
      <c r="EMK77" s="154"/>
      <c r="EML77" s="154"/>
      <c r="EMM77" s="154"/>
      <c r="EMN77" s="154"/>
      <c r="EMO77" s="154"/>
      <c r="EMP77" s="154"/>
      <c r="EMQ77" s="154"/>
      <c r="EMR77" s="154"/>
      <c r="EMS77" s="154"/>
      <c r="EMT77" s="154"/>
      <c r="EMU77" s="154"/>
      <c r="EMV77" s="154"/>
      <c r="EMW77" s="154"/>
      <c r="EMX77" s="154"/>
      <c r="EMY77" s="154"/>
      <c r="EMZ77" s="154"/>
      <c r="ENA77" s="154"/>
      <c r="ENB77" s="154"/>
      <c r="ENC77" s="154"/>
      <c r="END77" s="154"/>
      <c r="ENE77" s="154"/>
      <c r="ENF77" s="154"/>
      <c r="ENG77" s="154"/>
      <c r="ENH77" s="154"/>
      <c r="ENI77" s="154"/>
      <c r="ENJ77" s="154"/>
      <c r="ENK77" s="154"/>
      <c r="ENL77" s="154"/>
      <c r="ENM77" s="154"/>
      <c r="ENN77" s="154"/>
      <c r="ENO77" s="154"/>
      <c r="ENP77" s="154"/>
      <c r="ENQ77" s="154"/>
      <c r="ENR77" s="154"/>
      <c r="ENS77" s="154"/>
      <c r="ENT77" s="154"/>
      <c r="ENU77" s="154"/>
      <c r="ENV77" s="154"/>
      <c r="ENW77" s="154"/>
      <c r="ENX77" s="154"/>
      <c r="ENY77" s="154"/>
      <c r="ENZ77" s="154"/>
      <c r="EOA77" s="154"/>
      <c r="EOB77" s="154"/>
      <c r="EOC77" s="154"/>
      <c r="EOD77" s="154"/>
      <c r="EOE77" s="154"/>
      <c r="EOF77" s="154"/>
      <c r="EOG77" s="154"/>
      <c r="EOH77" s="154"/>
      <c r="EOI77" s="154"/>
      <c r="EOJ77" s="154"/>
      <c r="EOK77" s="154"/>
      <c r="EOL77" s="154"/>
      <c r="EOM77" s="154"/>
      <c r="EON77" s="154"/>
      <c r="EOO77" s="154"/>
      <c r="EOP77" s="154"/>
      <c r="EOQ77" s="154"/>
      <c r="EOR77" s="154"/>
      <c r="EOS77" s="154"/>
      <c r="EOT77" s="154"/>
      <c r="EOU77" s="154"/>
      <c r="EOV77" s="154"/>
      <c r="EOW77" s="154"/>
      <c r="EOX77" s="154"/>
      <c r="EOY77" s="154"/>
      <c r="EOZ77" s="154"/>
      <c r="EPA77" s="154"/>
      <c r="EPB77" s="154"/>
      <c r="EPC77" s="154"/>
      <c r="EPD77" s="154"/>
      <c r="EPE77" s="154"/>
      <c r="EPF77" s="154"/>
      <c r="EPG77" s="154"/>
      <c r="EPH77" s="154"/>
      <c r="EPI77" s="154"/>
      <c r="EPJ77" s="154"/>
      <c r="EPK77" s="154"/>
      <c r="EPL77" s="154"/>
      <c r="EPM77" s="154"/>
      <c r="EPN77" s="154"/>
      <c r="EPO77" s="154"/>
      <c r="EPP77" s="154"/>
      <c r="EPQ77" s="154"/>
      <c r="EPR77" s="154"/>
      <c r="EPS77" s="154"/>
      <c r="EPT77" s="154"/>
      <c r="EPU77" s="154"/>
      <c r="EPV77" s="154"/>
      <c r="EPW77" s="154"/>
      <c r="EPX77" s="154"/>
      <c r="EPY77" s="154"/>
      <c r="EPZ77" s="154"/>
      <c r="EQA77" s="154"/>
      <c r="EQB77" s="154"/>
      <c r="EQC77" s="154"/>
      <c r="EQD77" s="154"/>
      <c r="EQE77" s="154"/>
      <c r="EQF77" s="154"/>
      <c r="EQG77" s="154"/>
      <c r="EQH77" s="154"/>
      <c r="EQI77" s="154"/>
      <c r="EQJ77" s="154"/>
      <c r="EQK77" s="154"/>
      <c r="EQL77" s="154"/>
      <c r="EQM77" s="154"/>
      <c r="EQN77" s="154"/>
      <c r="EQO77" s="154"/>
      <c r="EQP77" s="154"/>
      <c r="EQQ77" s="154"/>
      <c r="EQR77" s="154"/>
      <c r="EQS77" s="154"/>
      <c r="EQT77" s="154"/>
      <c r="EQU77" s="154"/>
      <c r="EQV77" s="154"/>
      <c r="EQW77" s="154"/>
      <c r="EQX77" s="154"/>
      <c r="EQY77" s="154"/>
      <c r="EQZ77" s="154"/>
      <c r="ERA77" s="154"/>
      <c r="ERB77" s="154"/>
      <c r="ERC77" s="154"/>
      <c r="ERD77" s="154"/>
      <c r="ERE77" s="154"/>
      <c r="ERF77" s="154"/>
      <c r="ERG77" s="154"/>
      <c r="ERH77" s="154"/>
      <c r="ERI77" s="154"/>
      <c r="ERJ77" s="154"/>
      <c r="ERK77" s="154"/>
      <c r="ERL77" s="154"/>
      <c r="ERM77" s="154"/>
      <c r="ERN77" s="154"/>
      <c r="ERO77" s="154"/>
      <c r="ERP77" s="154"/>
      <c r="ERQ77" s="154"/>
      <c r="ERR77" s="154"/>
      <c r="ERS77" s="154"/>
      <c r="ERT77" s="154"/>
      <c r="ERU77" s="154"/>
      <c r="ERV77" s="154"/>
      <c r="ERW77" s="154"/>
      <c r="ERX77" s="154"/>
      <c r="ERY77" s="154"/>
      <c r="ERZ77" s="154"/>
      <c r="ESA77" s="154"/>
      <c r="ESB77" s="154"/>
      <c r="ESC77" s="154"/>
      <c r="ESD77" s="154"/>
      <c r="ESE77" s="154"/>
      <c r="ESF77" s="154"/>
      <c r="ESG77" s="154"/>
      <c r="ESH77" s="154"/>
      <c r="ESI77" s="154"/>
      <c r="ESJ77" s="154"/>
      <c r="ESK77" s="154"/>
      <c r="ESL77" s="154"/>
      <c r="ESM77" s="154"/>
      <c r="ESN77" s="154"/>
      <c r="ESO77" s="154"/>
      <c r="ESP77" s="154"/>
      <c r="ESQ77" s="154"/>
      <c r="ESR77" s="154"/>
      <c r="ESS77" s="154"/>
      <c r="EST77" s="154"/>
      <c r="ESU77" s="154"/>
      <c r="ESV77" s="154"/>
      <c r="ESW77" s="154"/>
      <c r="ESX77" s="154"/>
      <c r="ESY77" s="154"/>
      <c r="ESZ77" s="154"/>
      <c r="ETA77" s="154"/>
      <c r="ETB77" s="154"/>
      <c r="ETC77" s="154"/>
      <c r="ETD77" s="154"/>
      <c r="ETE77" s="154"/>
      <c r="ETF77" s="154"/>
      <c r="ETG77" s="154"/>
      <c r="ETH77" s="154"/>
      <c r="ETI77" s="154"/>
      <c r="ETJ77" s="154"/>
      <c r="ETK77" s="154"/>
      <c r="ETL77" s="154"/>
      <c r="ETM77" s="154"/>
      <c r="ETN77" s="154"/>
      <c r="ETO77" s="154"/>
      <c r="ETP77" s="154"/>
      <c r="ETQ77" s="154"/>
      <c r="ETR77" s="154"/>
      <c r="ETS77" s="154"/>
      <c r="ETT77" s="154"/>
      <c r="ETU77" s="154"/>
      <c r="ETV77" s="154"/>
      <c r="ETW77" s="154"/>
      <c r="ETX77" s="154"/>
      <c r="ETY77" s="154"/>
      <c r="ETZ77" s="154"/>
      <c r="EUA77" s="154"/>
      <c r="EUB77" s="154"/>
      <c r="EUC77" s="154"/>
      <c r="EUD77" s="154"/>
      <c r="EUE77" s="154"/>
      <c r="EUF77" s="154"/>
      <c r="EUG77" s="154"/>
      <c r="EUH77" s="154"/>
      <c r="EUI77" s="154"/>
      <c r="EUJ77" s="154"/>
      <c r="EUK77" s="154"/>
      <c r="EUL77" s="154"/>
      <c r="EUM77" s="154"/>
      <c r="EUN77" s="154"/>
      <c r="EUO77" s="154"/>
      <c r="EUP77" s="154"/>
      <c r="EUQ77" s="154"/>
      <c r="EUR77" s="154"/>
      <c r="EUS77" s="154"/>
      <c r="EUT77" s="154"/>
      <c r="EUU77" s="154"/>
      <c r="EUV77" s="154"/>
      <c r="EUW77" s="154"/>
      <c r="EUX77" s="154"/>
      <c r="EUY77" s="154"/>
      <c r="EUZ77" s="154"/>
      <c r="EVA77" s="154"/>
      <c r="EVB77" s="154"/>
      <c r="EVC77" s="154"/>
      <c r="EVD77" s="154"/>
      <c r="EVE77" s="154"/>
      <c r="EVF77" s="154"/>
      <c r="EVG77" s="154"/>
      <c r="EVH77" s="154"/>
      <c r="EVI77" s="154"/>
      <c r="EVJ77" s="154"/>
      <c r="EVK77" s="154"/>
      <c r="EVL77" s="154"/>
      <c r="EVM77" s="154"/>
      <c r="EVN77" s="154"/>
      <c r="EVO77" s="154"/>
      <c r="EVP77" s="154"/>
      <c r="EVQ77" s="154"/>
      <c r="EVR77" s="154"/>
      <c r="EVS77" s="154"/>
      <c r="EVT77" s="154"/>
      <c r="EVU77" s="154"/>
      <c r="EVV77" s="154"/>
      <c r="EVW77" s="154"/>
      <c r="EVX77" s="154"/>
      <c r="EVY77" s="154"/>
      <c r="EVZ77" s="154"/>
      <c r="EWA77" s="154"/>
      <c r="EWB77" s="154"/>
      <c r="EWC77" s="154"/>
      <c r="EWD77" s="154"/>
      <c r="EWE77" s="154"/>
      <c r="EWF77" s="154"/>
      <c r="EWG77" s="154"/>
      <c r="EWH77" s="154"/>
      <c r="EWI77" s="154"/>
      <c r="EWJ77" s="154"/>
      <c r="EWK77" s="154"/>
      <c r="EWL77" s="154"/>
      <c r="EWM77" s="154"/>
      <c r="EWN77" s="154"/>
      <c r="EWO77" s="154"/>
      <c r="EWP77" s="154"/>
      <c r="EWQ77" s="154"/>
      <c r="EWR77" s="154"/>
      <c r="EWS77" s="154"/>
      <c r="EWT77" s="154"/>
      <c r="EWU77" s="154"/>
      <c r="EWV77" s="154"/>
      <c r="EWW77" s="154"/>
      <c r="EWX77" s="154"/>
      <c r="EWY77" s="154"/>
      <c r="EWZ77" s="154"/>
      <c r="EXA77" s="154"/>
      <c r="EXB77" s="154"/>
      <c r="EXC77" s="154"/>
      <c r="EXD77" s="154"/>
      <c r="EXE77" s="154"/>
      <c r="EXF77" s="154"/>
      <c r="EXG77" s="154"/>
      <c r="EXH77" s="154"/>
      <c r="EXI77" s="154"/>
      <c r="EXJ77" s="154"/>
      <c r="EXK77" s="154"/>
      <c r="EXL77" s="154"/>
      <c r="EXM77" s="154"/>
      <c r="EXN77" s="154"/>
      <c r="EXO77" s="154"/>
      <c r="EXP77" s="154"/>
      <c r="EXQ77" s="154"/>
      <c r="EXR77" s="154"/>
      <c r="EXS77" s="154"/>
      <c r="EXT77" s="154"/>
      <c r="EXU77" s="154"/>
      <c r="EXV77" s="154"/>
      <c r="EXW77" s="154"/>
      <c r="EXX77" s="154"/>
      <c r="EXY77" s="154"/>
      <c r="EXZ77" s="154"/>
      <c r="EYA77" s="154"/>
      <c r="EYB77" s="154"/>
      <c r="EYC77" s="154"/>
      <c r="EYD77" s="154"/>
      <c r="EYE77" s="154"/>
      <c r="EYF77" s="154"/>
      <c r="EYG77" s="154"/>
      <c r="EYH77" s="154"/>
      <c r="EYI77" s="154"/>
      <c r="EYJ77" s="154"/>
      <c r="EYK77" s="154"/>
      <c r="EYL77" s="154"/>
      <c r="EYM77" s="154"/>
      <c r="EYN77" s="154"/>
      <c r="EYO77" s="154"/>
      <c r="EYP77" s="154"/>
      <c r="EYQ77" s="154"/>
      <c r="EYR77" s="154"/>
      <c r="EYS77" s="154"/>
      <c r="EYT77" s="154"/>
      <c r="EYU77" s="154"/>
      <c r="EYV77" s="154"/>
      <c r="EYW77" s="154"/>
      <c r="EYX77" s="154"/>
      <c r="EYY77" s="154"/>
      <c r="EYZ77" s="154"/>
      <c r="EZA77" s="154"/>
      <c r="EZB77" s="154"/>
      <c r="EZC77" s="154"/>
      <c r="EZD77" s="154"/>
      <c r="EZE77" s="154"/>
      <c r="EZF77" s="154"/>
      <c r="EZG77" s="154"/>
      <c r="EZH77" s="154"/>
      <c r="EZI77" s="154"/>
      <c r="EZJ77" s="154"/>
      <c r="EZK77" s="154"/>
      <c r="EZL77" s="154"/>
      <c r="EZM77" s="154"/>
      <c r="EZN77" s="154"/>
      <c r="EZO77" s="154"/>
      <c r="EZP77" s="154"/>
      <c r="EZQ77" s="154"/>
      <c r="EZR77" s="154"/>
      <c r="EZS77" s="154"/>
      <c r="EZT77" s="154"/>
      <c r="EZU77" s="154"/>
      <c r="EZV77" s="154"/>
      <c r="EZW77" s="154"/>
      <c r="EZX77" s="154"/>
      <c r="EZY77" s="154"/>
      <c r="EZZ77" s="154"/>
      <c r="FAA77" s="154"/>
      <c r="FAB77" s="154"/>
      <c r="FAC77" s="154"/>
      <c r="FAD77" s="154"/>
      <c r="FAE77" s="154"/>
      <c r="FAF77" s="154"/>
      <c r="FAG77" s="154"/>
      <c r="FAH77" s="154"/>
      <c r="FAI77" s="154"/>
      <c r="FAJ77" s="154"/>
      <c r="FAK77" s="154"/>
      <c r="FAL77" s="154"/>
      <c r="FAM77" s="154"/>
      <c r="FAN77" s="154"/>
      <c r="FAO77" s="154"/>
      <c r="FAP77" s="154"/>
      <c r="FAQ77" s="154"/>
      <c r="FAR77" s="154"/>
      <c r="FAS77" s="154"/>
      <c r="FAT77" s="154"/>
      <c r="FAU77" s="154"/>
      <c r="FAV77" s="154"/>
      <c r="FAW77" s="154"/>
      <c r="FAX77" s="154"/>
      <c r="FAY77" s="154"/>
      <c r="FAZ77" s="154"/>
      <c r="FBA77" s="154"/>
      <c r="FBB77" s="154"/>
      <c r="FBC77" s="154"/>
      <c r="FBD77" s="154"/>
      <c r="FBE77" s="154"/>
      <c r="FBF77" s="154"/>
      <c r="FBG77" s="154"/>
      <c r="FBH77" s="154"/>
      <c r="FBI77" s="154"/>
      <c r="FBJ77" s="154"/>
      <c r="FBK77" s="154"/>
      <c r="FBL77" s="154"/>
      <c r="FBM77" s="154"/>
      <c r="FBN77" s="154"/>
      <c r="FBO77" s="154"/>
      <c r="FBP77" s="154"/>
      <c r="FBQ77" s="154"/>
      <c r="FBR77" s="154"/>
      <c r="FBS77" s="154"/>
      <c r="FBT77" s="154"/>
      <c r="FBU77" s="154"/>
      <c r="FBV77" s="154"/>
      <c r="FBW77" s="154"/>
      <c r="FBX77" s="154"/>
      <c r="FBY77" s="154"/>
      <c r="FBZ77" s="154"/>
      <c r="FCA77" s="154"/>
      <c r="FCB77" s="154"/>
      <c r="FCC77" s="154"/>
      <c r="FCD77" s="154"/>
      <c r="FCE77" s="154"/>
      <c r="FCF77" s="154"/>
      <c r="FCG77" s="154"/>
      <c r="FCH77" s="154"/>
      <c r="FCI77" s="154"/>
      <c r="FCJ77" s="154"/>
      <c r="FCK77" s="154"/>
      <c r="FCL77" s="154"/>
      <c r="FCM77" s="154"/>
      <c r="FCN77" s="154"/>
      <c r="FCO77" s="154"/>
      <c r="FCP77" s="154"/>
      <c r="FCQ77" s="154"/>
      <c r="FCR77" s="154"/>
      <c r="FCS77" s="154"/>
      <c r="FCT77" s="154"/>
      <c r="FCU77" s="154"/>
      <c r="FCV77" s="154"/>
      <c r="FCW77" s="154"/>
      <c r="FCX77" s="154"/>
      <c r="FCY77" s="154"/>
      <c r="FCZ77" s="154"/>
      <c r="FDA77" s="154"/>
      <c r="FDB77" s="154"/>
      <c r="FDC77" s="154"/>
      <c r="FDD77" s="154"/>
      <c r="FDE77" s="154"/>
      <c r="FDF77" s="154"/>
      <c r="FDG77" s="154"/>
      <c r="FDH77" s="154"/>
      <c r="FDI77" s="154"/>
      <c r="FDJ77" s="154"/>
      <c r="FDK77" s="154"/>
      <c r="FDL77" s="154"/>
      <c r="FDM77" s="154"/>
      <c r="FDN77" s="154"/>
      <c r="FDO77" s="154"/>
      <c r="FDP77" s="154"/>
      <c r="FDQ77" s="154"/>
      <c r="FDR77" s="154"/>
      <c r="FDS77" s="154"/>
      <c r="FDT77" s="154"/>
      <c r="FDU77" s="154"/>
      <c r="FDV77" s="154"/>
      <c r="FDW77" s="154"/>
      <c r="FDX77" s="154"/>
      <c r="FDY77" s="154"/>
      <c r="FDZ77" s="154"/>
      <c r="FEA77" s="154"/>
      <c r="FEB77" s="154"/>
      <c r="FEC77" s="154"/>
      <c r="FED77" s="154"/>
      <c r="FEE77" s="154"/>
      <c r="FEF77" s="154"/>
      <c r="FEG77" s="154"/>
      <c r="FEH77" s="154"/>
      <c r="FEI77" s="154"/>
      <c r="FEJ77" s="154"/>
      <c r="FEK77" s="154"/>
      <c r="FEL77" s="154"/>
      <c r="FEM77" s="154"/>
      <c r="FEN77" s="154"/>
      <c r="FEO77" s="154"/>
      <c r="FEP77" s="154"/>
      <c r="FEQ77" s="154"/>
      <c r="FER77" s="154"/>
      <c r="FES77" s="154"/>
      <c r="FET77" s="154"/>
      <c r="FEU77" s="154"/>
      <c r="FEV77" s="154"/>
      <c r="FEW77" s="154"/>
      <c r="FEX77" s="154"/>
      <c r="FEY77" s="154"/>
      <c r="FEZ77" s="154"/>
      <c r="FFA77" s="154"/>
      <c r="FFB77" s="154"/>
      <c r="FFC77" s="154"/>
      <c r="FFD77" s="154"/>
      <c r="FFE77" s="154"/>
      <c r="FFF77" s="154"/>
      <c r="FFG77" s="154"/>
      <c r="FFH77" s="154"/>
      <c r="FFI77" s="154"/>
      <c r="FFJ77" s="154"/>
      <c r="FFK77" s="154"/>
      <c r="FFL77" s="154"/>
      <c r="FFM77" s="154"/>
      <c r="FFN77" s="154"/>
      <c r="FFO77" s="154"/>
      <c r="FFP77" s="154"/>
      <c r="FFQ77" s="154"/>
      <c r="FFR77" s="154"/>
      <c r="FFS77" s="154"/>
      <c r="FFT77" s="154"/>
      <c r="FFU77" s="154"/>
      <c r="FFV77" s="154"/>
      <c r="FFW77" s="154"/>
      <c r="FFX77" s="154"/>
      <c r="FFY77" s="154"/>
      <c r="FFZ77" s="154"/>
      <c r="FGA77" s="154"/>
      <c r="FGB77" s="154"/>
      <c r="FGC77" s="154"/>
      <c r="FGD77" s="154"/>
      <c r="FGE77" s="154"/>
      <c r="FGF77" s="154"/>
      <c r="FGG77" s="154"/>
      <c r="FGH77" s="154"/>
      <c r="FGI77" s="154"/>
      <c r="FGJ77" s="154"/>
      <c r="FGK77" s="154"/>
      <c r="FGL77" s="154"/>
      <c r="FGM77" s="154"/>
      <c r="FGN77" s="154"/>
      <c r="FGO77" s="154"/>
      <c r="FGP77" s="154"/>
      <c r="FGQ77" s="154"/>
      <c r="FGR77" s="154"/>
      <c r="FGS77" s="154"/>
      <c r="FGT77" s="154"/>
      <c r="FGU77" s="154"/>
      <c r="FGV77" s="154"/>
      <c r="FGW77" s="154"/>
      <c r="FGX77" s="154"/>
      <c r="FGY77" s="154"/>
      <c r="FGZ77" s="154"/>
      <c r="FHA77" s="154"/>
      <c r="FHB77" s="154"/>
      <c r="FHC77" s="154"/>
      <c r="FHD77" s="154"/>
      <c r="FHE77" s="154"/>
      <c r="FHF77" s="154"/>
      <c r="FHG77" s="154"/>
      <c r="FHH77" s="154"/>
      <c r="FHI77" s="154"/>
      <c r="FHJ77" s="154"/>
      <c r="FHK77" s="154"/>
      <c r="FHL77" s="154"/>
      <c r="FHM77" s="154"/>
      <c r="FHN77" s="154"/>
      <c r="FHO77" s="154"/>
      <c r="FHP77" s="154"/>
      <c r="FHQ77" s="154"/>
      <c r="FHR77" s="154"/>
      <c r="FHS77" s="154"/>
      <c r="FHT77" s="154"/>
      <c r="FHU77" s="154"/>
      <c r="FHV77" s="154"/>
      <c r="FHW77" s="154"/>
      <c r="FHX77" s="154"/>
      <c r="FHY77" s="154"/>
      <c r="FHZ77" s="154"/>
      <c r="FIA77" s="154"/>
      <c r="FIB77" s="154"/>
      <c r="FIC77" s="154"/>
      <c r="FID77" s="154"/>
      <c r="FIE77" s="154"/>
      <c r="FIF77" s="154"/>
      <c r="FIG77" s="154"/>
      <c r="FIH77" s="154"/>
      <c r="FII77" s="154"/>
      <c r="FIJ77" s="154"/>
      <c r="FIK77" s="154"/>
      <c r="FIL77" s="154"/>
      <c r="FIM77" s="154"/>
      <c r="FIN77" s="154"/>
      <c r="FIO77" s="154"/>
      <c r="FIP77" s="154"/>
      <c r="FIQ77" s="154"/>
      <c r="FIR77" s="154"/>
      <c r="FIS77" s="154"/>
      <c r="FIT77" s="154"/>
      <c r="FIU77" s="154"/>
      <c r="FIV77" s="154"/>
      <c r="FIW77" s="154"/>
      <c r="FIX77" s="154"/>
      <c r="FIY77" s="154"/>
      <c r="FIZ77" s="154"/>
      <c r="FJA77" s="154"/>
      <c r="FJB77" s="154"/>
      <c r="FJC77" s="154"/>
      <c r="FJD77" s="154"/>
      <c r="FJE77" s="154"/>
      <c r="FJF77" s="154"/>
      <c r="FJG77" s="154"/>
      <c r="FJH77" s="154"/>
      <c r="FJI77" s="154"/>
      <c r="FJJ77" s="154"/>
      <c r="FJK77" s="154"/>
      <c r="FJL77" s="154"/>
      <c r="FJM77" s="154"/>
      <c r="FJN77" s="154"/>
      <c r="FJO77" s="154"/>
      <c r="FJP77" s="154"/>
      <c r="FJQ77" s="154"/>
      <c r="FJR77" s="154"/>
      <c r="FJS77" s="154"/>
      <c r="FJT77" s="154"/>
      <c r="FJU77" s="154"/>
      <c r="FJV77" s="154"/>
      <c r="FJW77" s="154"/>
      <c r="FJX77" s="154"/>
      <c r="FJY77" s="154"/>
      <c r="FJZ77" s="154"/>
      <c r="FKA77" s="154"/>
      <c r="FKB77" s="154"/>
      <c r="FKC77" s="154"/>
      <c r="FKD77" s="154"/>
      <c r="FKE77" s="154"/>
      <c r="FKF77" s="154"/>
      <c r="FKG77" s="154"/>
      <c r="FKH77" s="154"/>
      <c r="FKI77" s="154"/>
      <c r="FKJ77" s="154"/>
      <c r="FKK77" s="154"/>
      <c r="FKL77" s="154"/>
      <c r="FKM77" s="154"/>
      <c r="FKN77" s="154"/>
      <c r="FKO77" s="154"/>
      <c r="FKP77" s="154"/>
      <c r="FKQ77" s="154"/>
      <c r="FKR77" s="154"/>
      <c r="FKS77" s="154"/>
      <c r="FKT77" s="154"/>
      <c r="FKU77" s="154"/>
      <c r="FKV77" s="154"/>
      <c r="FKW77" s="154"/>
      <c r="FKX77" s="154"/>
      <c r="FKY77" s="154"/>
      <c r="FKZ77" s="154"/>
      <c r="FLA77" s="154"/>
      <c r="FLB77" s="154"/>
      <c r="FLC77" s="154"/>
      <c r="FLD77" s="154"/>
      <c r="FLE77" s="154"/>
      <c r="FLF77" s="154"/>
      <c r="FLG77" s="154"/>
      <c r="FLH77" s="154"/>
      <c r="FLI77" s="154"/>
      <c r="FLJ77" s="154"/>
      <c r="FLK77" s="154"/>
      <c r="FLL77" s="154"/>
      <c r="FLM77" s="154"/>
      <c r="FLN77" s="154"/>
      <c r="FLO77" s="154"/>
      <c r="FLP77" s="154"/>
      <c r="FLQ77" s="154"/>
      <c r="FLR77" s="154"/>
      <c r="FLS77" s="154"/>
      <c r="FLT77" s="154"/>
      <c r="FLU77" s="154"/>
      <c r="FLV77" s="154"/>
      <c r="FLW77" s="154"/>
      <c r="FLX77" s="154"/>
      <c r="FLY77" s="154"/>
      <c r="FLZ77" s="154"/>
      <c r="FMA77" s="154"/>
      <c r="FMB77" s="154"/>
      <c r="FMC77" s="154"/>
      <c r="FMD77" s="154"/>
      <c r="FME77" s="154"/>
      <c r="FMF77" s="154"/>
      <c r="FMG77" s="154"/>
      <c r="FMH77" s="154"/>
      <c r="FMI77" s="154"/>
      <c r="FMJ77" s="154"/>
      <c r="FMK77" s="154"/>
      <c r="FML77" s="154"/>
      <c r="FMM77" s="154"/>
      <c r="FMN77" s="154"/>
      <c r="FMO77" s="154"/>
      <c r="FMP77" s="154"/>
      <c r="FMQ77" s="154"/>
      <c r="FMR77" s="154"/>
      <c r="FMS77" s="154"/>
      <c r="FMT77" s="154"/>
      <c r="FMU77" s="154"/>
      <c r="FMV77" s="154"/>
      <c r="FMW77" s="154"/>
      <c r="FMX77" s="154"/>
      <c r="FMY77" s="154"/>
      <c r="FMZ77" s="154"/>
      <c r="FNA77" s="154"/>
      <c r="FNB77" s="154"/>
      <c r="FNC77" s="154"/>
      <c r="FND77" s="154"/>
      <c r="FNE77" s="154"/>
      <c r="FNF77" s="154"/>
      <c r="FNG77" s="154"/>
      <c r="FNH77" s="154"/>
      <c r="FNI77" s="154"/>
      <c r="FNJ77" s="154"/>
      <c r="FNK77" s="154"/>
      <c r="FNL77" s="154"/>
      <c r="FNM77" s="154"/>
      <c r="FNN77" s="154"/>
      <c r="FNO77" s="154"/>
      <c r="FNP77" s="154"/>
      <c r="FNQ77" s="154"/>
      <c r="FNR77" s="154"/>
      <c r="FNS77" s="154"/>
      <c r="FNT77" s="154"/>
      <c r="FNU77" s="154"/>
      <c r="FNV77" s="154"/>
      <c r="FNW77" s="154"/>
      <c r="FNX77" s="154"/>
      <c r="FNY77" s="154"/>
      <c r="FNZ77" s="154"/>
      <c r="FOA77" s="154"/>
      <c r="FOB77" s="154"/>
      <c r="FOC77" s="154"/>
      <c r="FOD77" s="154"/>
      <c r="FOE77" s="154"/>
      <c r="FOF77" s="154"/>
      <c r="FOG77" s="154"/>
      <c r="FOH77" s="154"/>
      <c r="FOI77" s="154"/>
      <c r="FOJ77" s="154"/>
      <c r="FOK77" s="154"/>
      <c r="FOL77" s="154"/>
      <c r="FOM77" s="154"/>
      <c r="FON77" s="154"/>
      <c r="FOO77" s="154"/>
      <c r="FOP77" s="154"/>
      <c r="FOQ77" s="154"/>
      <c r="FOR77" s="154"/>
      <c r="FOS77" s="154"/>
      <c r="FOT77" s="154"/>
      <c r="FOU77" s="154"/>
      <c r="FOV77" s="154"/>
      <c r="FOW77" s="154"/>
      <c r="FOX77" s="154"/>
      <c r="FOY77" s="154"/>
      <c r="FOZ77" s="154"/>
      <c r="FPA77" s="154"/>
      <c r="FPB77" s="154"/>
      <c r="FPC77" s="154"/>
      <c r="FPD77" s="154"/>
      <c r="FPE77" s="154"/>
      <c r="FPF77" s="154"/>
      <c r="FPG77" s="154"/>
      <c r="FPH77" s="154"/>
      <c r="FPI77" s="154"/>
      <c r="FPJ77" s="154"/>
      <c r="FPK77" s="154"/>
      <c r="FPL77" s="154"/>
      <c r="FPM77" s="154"/>
      <c r="FPN77" s="154"/>
      <c r="FPO77" s="154"/>
      <c r="FPP77" s="154"/>
      <c r="FPQ77" s="154"/>
      <c r="FPR77" s="154"/>
      <c r="FPS77" s="154"/>
      <c r="FPT77" s="154"/>
      <c r="FPU77" s="154"/>
      <c r="FPV77" s="154"/>
      <c r="FPW77" s="154"/>
      <c r="FPX77" s="154"/>
      <c r="FPY77" s="154"/>
      <c r="FPZ77" s="154"/>
      <c r="FQA77" s="154"/>
      <c r="FQB77" s="154"/>
      <c r="FQC77" s="154"/>
      <c r="FQD77" s="154"/>
      <c r="FQE77" s="154"/>
      <c r="FQF77" s="154"/>
      <c r="FQG77" s="154"/>
      <c r="FQH77" s="154"/>
      <c r="FQI77" s="154"/>
      <c r="FQJ77" s="154"/>
      <c r="FQK77" s="154"/>
      <c r="FQL77" s="154"/>
      <c r="FQM77" s="154"/>
      <c r="FQN77" s="154"/>
      <c r="FQO77" s="154"/>
      <c r="FQP77" s="154"/>
      <c r="FQQ77" s="154"/>
      <c r="FQR77" s="154"/>
      <c r="FQS77" s="154"/>
      <c r="FQT77" s="154"/>
      <c r="FQU77" s="154"/>
      <c r="FQV77" s="154"/>
      <c r="FQW77" s="154"/>
      <c r="FQX77" s="154"/>
      <c r="FQY77" s="154"/>
      <c r="FQZ77" s="154"/>
      <c r="FRA77" s="154"/>
      <c r="FRB77" s="154"/>
      <c r="FRC77" s="154"/>
      <c r="FRD77" s="154"/>
      <c r="FRE77" s="154"/>
      <c r="FRF77" s="154"/>
      <c r="FRG77" s="154"/>
      <c r="FRH77" s="154"/>
      <c r="FRI77" s="154"/>
      <c r="FRJ77" s="154"/>
      <c r="FRK77" s="154"/>
      <c r="FRL77" s="154"/>
      <c r="FRM77" s="154"/>
      <c r="FRN77" s="154"/>
      <c r="FRO77" s="154"/>
      <c r="FRP77" s="154"/>
      <c r="FRQ77" s="154"/>
      <c r="FRR77" s="154"/>
      <c r="FRS77" s="154"/>
      <c r="FRT77" s="154"/>
      <c r="FRU77" s="154"/>
      <c r="FRV77" s="154"/>
      <c r="FRW77" s="154"/>
      <c r="FRX77" s="154"/>
      <c r="FRY77" s="154"/>
      <c r="FRZ77" s="154"/>
      <c r="FSA77" s="154"/>
      <c r="FSB77" s="154"/>
      <c r="FSC77" s="154"/>
      <c r="FSD77" s="154"/>
      <c r="FSE77" s="154"/>
      <c r="FSF77" s="154"/>
      <c r="FSG77" s="154"/>
      <c r="FSH77" s="154"/>
      <c r="FSI77" s="154"/>
      <c r="FSJ77" s="154"/>
      <c r="FSK77" s="154"/>
      <c r="FSL77" s="154"/>
      <c r="FSM77" s="154"/>
      <c r="FSN77" s="154"/>
      <c r="FSO77" s="154"/>
      <c r="FSP77" s="154"/>
      <c r="FSQ77" s="154"/>
      <c r="FSR77" s="154"/>
      <c r="FSS77" s="154"/>
      <c r="FST77" s="154"/>
      <c r="FSU77" s="154"/>
      <c r="FSV77" s="154"/>
      <c r="FSW77" s="154"/>
      <c r="FSX77" s="154"/>
      <c r="FSY77" s="154"/>
      <c r="FSZ77" s="154"/>
      <c r="FTA77" s="154"/>
      <c r="FTB77" s="154"/>
      <c r="FTC77" s="154"/>
      <c r="FTD77" s="154"/>
      <c r="FTE77" s="154"/>
      <c r="FTF77" s="154"/>
      <c r="FTG77" s="154"/>
      <c r="FTH77" s="154"/>
      <c r="FTI77" s="154"/>
      <c r="FTJ77" s="154"/>
      <c r="FTK77" s="154"/>
      <c r="FTL77" s="154"/>
      <c r="FTM77" s="154"/>
      <c r="FTN77" s="154"/>
      <c r="FTO77" s="154"/>
      <c r="FTP77" s="154"/>
      <c r="FTQ77" s="154"/>
      <c r="FTR77" s="154"/>
      <c r="FTS77" s="154"/>
      <c r="FTT77" s="154"/>
      <c r="FTU77" s="154"/>
      <c r="FTV77" s="154"/>
      <c r="FTW77" s="154"/>
      <c r="FTX77" s="154"/>
      <c r="FTY77" s="154"/>
      <c r="FTZ77" s="154"/>
      <c r="FUA77" s="154"/>
      <c r="FUB77" s="154"/>
      <c r="FUC77" s="154"/>
      <c r="FUD77" s="154"/>
      <c r="FUE77" s="154"/>
      <c r="FUF77" s="154"/>
      <c r="FUG77" s="154"/>
      <c r="FUH77" s="154"/>
      <c r="FUI77" s="154"/>
      <c r="FUJ77" s="154"/>
      <c r="FUK77" s="154"/>
      <c r="FUL77" s="154"/>
      <c r="FUM77" s="154"/>
      <c r="FUN77" s="154"/>
      <c r="FUO77" s="154"/>
      <c r="FUP77" s="154"/>
      <c r="FUQ77" s="154"/>
      <c r="FUR77" s="154"/>
      <c r="FUS77" s="154"/>
      <c r="FUT77" s="154"/>
      <c r="FUU77" s="154"/>
      <c r="FUV77" s="154"/>
      <c r="FUW77" s="154"/>
      <c r="FUX77" s="154"/>
      <c r="FUY77" s="154"/>
      <c r="FUZ77" s="154"/>
      <c r="FVA77" s="154"/>
      <c r="FVB77" s="154"/>
      <c r="FVC77" s="154"/>
      <c r="FVD77" s="154"/>
      <c r="FVE77" s="154"/>
      <c r="FVF77" s="154"/>
      <c r="FVG77" s="154"/>
      <c r="FVH77" s="154"/>
      <c r="FVI77" s="154"/>
      <c r="FVJ77" s="154"/>
      <c r="FVK77" s="154"/>
      <c r="FVL77" s="154"/>
      <c r="FVM77" s="154"/>
      <c r="FVN77" s="154"/>
      <c r="FVO77" s="154"/>
      <c r="FVP77" s="154"/>
      <c r="FVQ77" s="154"/>
      <c r="FVR77" s="154"/>
      <c r="FVS77" s="154"/>
      <c r="FVT77" s="154"/>
      <c r="FVU77" s="154"/>
      <c r="FVV77" s="154"/>
      <c r="FVW77" s="154"/>
      <c r="FVX77" s="154"/>
      <c r="FVY77" s="154"/>
      <c r="FVZ77" s="154"/>
      <c r="FWA77" s="154"/>
      <c r="FWB77" s="154"/>
      <c r="FWC77" s="154"/>
      <c r="FWD77" s="154"/>
      <c r="FWE77" s="154"/>
      <c r="FWF77" s="154"/>
      <c r="FWG77" s="154"/>
      <c r="FWH77" s="154"/>
      <c r="FWI77" s="154"/>
      <c r="FWJ77" s="154"/>
      <c r="FWK77" s="154"/>
      <c r="FWL77" s="154"/>
      <c r="FWM77" s="154"/>
      <c r="FWN77" s="154"/>
      <c r="FWO77" s="154"/>
      <c r="FWP77" s="154"/>
      <c r="FWQ77" s="154"/>
      <c r="FWR77" s="154"/>
      <c r="FWS77" s="154"/>
      <c r="FWT77" s="154"/>
      <c r="FWU77" s="154"/>
      <c r="FWV77" s="154"/>
      <c r="FWW77" s="154"/>
      <c r="FWX77" s="154"/>
      <c r="FWY77" s="154"/>
      <c r="FWZ77" s="154"/>
      <c r="FXA77" s="154"/>
      <c r="FXB77" s="154"/>
      <c r="FXC77" s="154"/>
      <c r="FXD77" s="154"/>
      <c r="FXE77" s="154"/>
      <c r="FXF77" s="154"/>
      <c r="FXG77" s="154"/>
      <c r="FXH77" s="154"/>
      <c r="FXI77" s="154"/>
      <c r="FXJ77" s="154"/>
      <c r="FXK77" s="154"/>
      <c r="FXL77" s="154"/>
      <c r="FXM77" s="154"/>
      <c r="FXN77" s="154"/>
      <c r="FXO77" s="154"/>
      <c r="FXP77" s="154"/>
      <c r="FXQ77" s="154"/>
      <c r="FXR77" s="154"/>
      <c r="FXS77" s="154"/>
      <c r="FXT77" s="154"/>
      <c r="FXU77" s="154"/>
      <c r="FXV77" s="154"/>
      <c r="FXW77" s="154"/>
      <c r="FXX77" s="154"/>
      <c r="FXY77" s="154"/>
      <c r="FXZ77" s="154"/>
      <c r="FYA77" s="154"/>
      <c r="FYB77" s="154"/>
      <c r="FYC77" s="154"/>
      <c r="FYD77" s="154"/>
      <c r="FYE77" s="154"/>
      <c r="FYF77" s="154"/>
      <c r="FYG77" s="154"/>
      <c r="FYH77" s="154"/>
      <c r="FYI77" s="154"/>
      <c r="FYJ77" s="154"/>
      <c r="FYK77" s="154"/>
      <c r="FYL77" s="154"/>
      <c r="FYM77" s="154"/>
      <c r="FYN77" s="154"/>
      <c r="FYO77" s="154"/>
      <c r="FYP77" s="154"/>
      <c r="FYQ77" s="154"/>
      <c r="FYR77" s="154"/>
      <c r="FYS77" s="154"/>
      <c r="FYT77" s="154"/>
      <c r="FYU77" s="154"/>
      <c r="FYV77" s="154"/>
      <c r="FYW77" s="154"/>
      <c r="FYX77" s="154"/>
      <c r="FYY77" s="154"/>
      <c r="FYZ77" s="154"/>
      <c r="FZA77" s="154"/>
      <c r="FZB77" s="154"/>
      <c r="FZC77" s="154"/>
      <c r="FZD77" s="154"/>
      <c r="FZE77" s="154"/>
      <c r="FZF77" s="154"/>
      <c r="FZG77" s="154"/>
      <c r="FZH77" s="154"/>
      <c r="FZI77" s="154"/>
      <c r="FZJ77" s="154"/>
      <c r="FZK77" s="154"/>
      <c r="FZL77" s="154"/>
      <c r="FZM77" s="154"/>
      <c r="FZN77" s="154"/>
      <c r="FZO77" s="154"/>
      <c r="FZP77" s="154"/>
      <c r="FZQ77" s="154"/>
      <c r="FZR77" s="154"/>
      <c r="FZS77" s="154"/>
      <c r="FZT77" s="154"/>
      <c r="FZU77" s="154"/>
      <c r="FZV77" s="154"/>
      <c r="FZW77" s="154"/>
      <c r="FZX77" s="154"/>
      <c r="FZY77" s="154"/>
      <c r="FZZ77" s="154"/>
      <c r="GAA77" s="154"/>
      <c r="GAB77" s="154"/>
      <c r="GAC77" s="154"/>
      <c r="GAD77" s="154"/>
      <c r="GAE77" s="154"/>
      <c r="GAF77" s="154"/>
      <c r="GAG77" s="154"/>
      <c r="GAH77" s="154"/>
      <c r="GAI77" s="154"/>
      <c r="GAJ77" s="154"/>
      <c r="GAK77" s="154"/>
      <c r="GAL77" s="154"/>
      <c r="GAM77" s="154"/>
      <c r="GAN77" s="154"/>
      <c r="GAO77" s="154"/>
      <c r="GAP77" s="154"/>
      <c r="GAQ77" s="154"/>
      <c r="GAR77" s="154"/>
      <c r="GAS77" s="154"/>
      <c r="GAT77" s="154"/>
      <c r="GAU77" s="154"/>
      <c r="GAV77" s="154"/>
      <c r="GAW77" s="154"/>
      <c r="GAX77" s="154"/>
      <c r="GAY77" s="154"/>
      <c r="GAZ77" s="154"/>
      <c r="GBA77" s="154"/>
      <c r="GBB77" s="154"/>
      <c r="GBC77" s="154"/>
      <c r="GBD77" s="154"/>
      <c r="GBE77" s="154"/>
      <c r="GBF77" s="154"/>
      <c r="GBG77" s="154"/>
      <c r="GBH77" s="154"/>
      <c r="GBI77" s="154"/>
      <c r="GBJ77" s="154"/>
      <c r="GBK77" s="154"/>
      <c r="GBL77" s="154"/>
      <c r="GBM77" s="154"/>
      <c r="GBN77" s="154"/>
      <c r="GBO77" s="154"/>
      <c r="GBP77" s="154"/>
      <c r="GBQ77" s="154"/>
      <c r="GBR77" s="154"/>
      <c r="GBS77" s="154"/>
      <c r="GBT77" s="154"/>
      <c r="GBU77" s="154"/>
      <c r="GBV77" s="154"/>
      <c r="GBW77" s="154"/>
      <c r="GBX77" s="154"/>
      <c r="GBY77" s="154"/>
      <c r="GBZ77" s="154"/>
      <c r="GCA77" s="154"/>
      <c r="GCB77" s="154"/>
      <c r="GCC77" s="154"/>
      <c r="GCD77" s="154"/>
      <c r="GCE77" s="154"/>
      <c r="GCF77" s="154"/>
      <c r="GCG77" s="154"/>
      <c r="GCH77" s="154"/>
      <c r="GCI77" s="154"/>
      <c r="GCJ77" s="154"/>
      <c r="GCK77" s="154"/>
      <c r="GCL77" s="154"/>
      <c r="GCM77" s="154"/>
      <c r="GCN77" s="154"/>
      <c r="GCO77" s="154"/>
      <c r="GCP77" s="154"/>
      <c r="GCQ77" s="154"/>
      <c r="GCR77" s="154"/>
      <c r="GCS77" s="154"/>
      <c r="GCT77" s="154"/>
      <c r="GCU77" s="154"/>
      <c r="GCV77" s="154"/>
      <c r="GCW77" s="154"/>
      <c r="GCX77" s="154"/>
      <c r="GCY77" s="154"/>
      <c r="GCZ77" s="154"/>
      <c r="GDA77" s="154"/>
      <c r="GDB77" s="154"/>
      <c r="GDC77" s="154"/>
      <c r="GDD77" s="154"/>
      <c r="GDE77" s="154"/>
      <c r="GDF77" s="154"/>
      <c r="GDG77" s="154"/>
      <c r="GDH77" s="154"/>
      <c r="GDI77" s="154"/>
      <c r="GDJ77" s="154"/>
      <c r="GDK77" s="154"/>
      <c r="GDL77" s="154"/>
      <c r="GDM77" s="154"/>
      <c r="GDN77" s="154"/>
      <c r="GDO77" s="154"/>
      <c r="GDP77" s="154"/>
      <c r="GDQ77" s="154"/>
      <c r="GDR77" s="154"/>
      <c r="GDS77" s="154"/>
      <c r="GDT77" s="154"/>
      <c r="GDU77" s="154"/>
      <c r="GDV77" s="154"/>
      <c r="GDW77" s="154"/>
      <c r="GDX77" s="154"/>
      <c r="GDY77" s="154"/>
      <c r="GDZ77" s="154"/>
      <c r="GEA77" s="154"/>
      <c r="GEB77" s="154"/>
      <c r="GEC77" s="154"/>
      <c r="GED77" s="154"/>
      <c r="GEE77" s="154"/>
      <c r="GEF77" s="154"/>
      <c r="GEG77" s="154"/>
      <c r="GEH77" s="154"/>
      <c r="GEI77" s="154"/>
      <c r="GEJ77" s="154"/>
      <c r="GEK77" s="154"/>
      <c r="GEL77" s="154"/>
      <c r="GEM77" s="154"/>
      <c r="GEN77" s="154"/>
      <c r="GEO77" s="154"/>
      <c r="GEP77" s="154"/>
      <c r="GEQ77" s="154"/>
      <c r="GER77" s="154"/>
      <c r="GES77" s="154"/>
      <c r="GET77" s="154"/>
      <c r="GEU77" s="154"/>
      <c r="GEV77" s="154"/>
      <c r="GEW77" s="154"/>
      <c r="GEX77" s="154"/>
      <c r="GEY77" s="154"/>
      <c r="GEZ77" s="154"/>
      <c r="GFA77" s="154"/>
      <c r="GFB77" s="154"/>
      <c r="GFC77" s="154"/>
      <c r="GFD77" s="154"/>
      <c r="GFE77" s="154"/>
      <c r="GFF77" s="154"/>
      <c r="GFG77" s="154"/>
      <c r="GFH77" s="154"/>
      <c r="GFI77" s="154"/>
      <c r="GFJ77" s="154"/>
      <c r="GFK77" s="154"/>
      <c r="GFL77" s="154"/>
      <c r="GFM77" s="154"/>
      <c r="GFN77" s="154"/>
      <c r="GFO77" s="154"/>
      <c r="GFP77" s="154"/>
      <c r="GFQ77" s="154"/>
      <c r="GFR77" s="154"/>
      <c r="GFS77" s="154"/>
      <c r="GFT77" s="154"/>
      <c r="GFU77" s="154"/>
      <c r="GFV77" s="154"/>
      <c r="GFW77" s="154"/>
      <c r="GFX77" s="154"/>
      <c r="GFY77" s="154"/>
      <c r="GFZ77" s="154"/>
      <c r="GGA77" s="154"/>
      <c r="GGB77" s="154"/>
      <c r="GGC77" s="154"/>
      <c r="GGD77" s="154"/>
      <c r="GGE77" s="154"/>
      <c r="GGF77" s="154"/>
      <c r="GGG77" s="154"/>
      <c r="GGH77" s="154"/>
      <c r="GGI77" s="154"/>
      <c r="GGJ77" s="154"/>
      <c r="GGK77" s="154"/>
      <c r="GGL77" s="154"/>
      <c r="GGM77" s="154"/>
      <c r="GGN77" s="154"/>
      <c r="GGO77" s="154"/>
      <c r="GGP77" s="154"/>
      <c r="GGQ77" s="154"/>
      <c r="GGR77" s="154"/>
      <c r="GGS77" s="154"/>
      <c r="GGT77" s="154"/>
      <c r="GGU77" s="154"/>
      <c r="GGV77" s="154"/>
      <c r="GGW77" s="154"/>
      <c r="GGX77" s="154"/>
      <c r="GGY77" s="154"/>
      <c r="GGZ77" s="154"/>
      <c r="GHA77" s="154"/>
      <c r="GHB77" s="154"/>
      <c r="GHC77" s="154"/>
      <c r="GHD77" s="154"/>
      <c r="GHE77" s="154"/>
      <c r="GHF77" s="154"/>
      <c r="GHG77" s="154"/>
      <c r="GHH77" s="154"/>
      <c r="GHI77" s="154"/>
      <c r="GHJ77" s="154"/>
      <c r="GHK77" s="154"/>
      <c r="GHL77" s="154"/>
      <c r="GHM77" s="154"/>
      <c r="GHN77" s="154"/>
      <c r="GHO77" s="154"/>
      <c r="GHP77" s="154"/>
      <c r="GHQ77" s="154"/>
      <c r="GHR77" s="154"/>
      <c r="GHS77" s="154"/>
      <c r="GHT77" s="154"/>
      <c r="GHU77" s="154"/>
      <c r="GHV77" s="154"/>
      <c r="GHW77" s="154"/>
      <c r="GHX77" s="154"/>
      <c r="GHY77" s="154"/>
      <c r="GHZ77" s="154"/>
      <c r="GIA77" s="154"/>
      <c r="GIB77" s="154"/>
      <c r="GIC77" s="154"/>
      <c r="GID77" s="154"/>
      <c r="GIE77" s="154"/>
      <c r="GIF77" s="154"/>
      <c r="GIG77" s="154"/>
      <c r="GIH77" s="154"/>
      <c r="GII77" s="154"/>
      <c r="GIJ77" s="154"/>
      <c r="GIK77" s="154"/>
      <c r="GIL77" s="154"/>
      <c r="GIM77" s="154"/>
      <c r="GIN77" s="154"/>
      <c r="GIO77" s="154"/>
      <c r="GIP77" s="154"/>
      <c r="GIQ77" s="154"/>
      <c r="GIR77" s="154"/>
      <c r="GIS77" s="154"/>
      <c r="GIT77" s="154"/>
      <c r="GIU77" s="154"/>
      <c r="GIV77" s="154"/>
      <c r="GIW77" s="154"/>
      <c r="GIX77" s="154"/>
      <c r="GIY77" s="154"/>
      <c r="GIZ77" s="154"/>
      <c r="GJA77" s="154"/>
      <c r="GJB77" s="154"/>
      <c r="GJC77" s="154"/>
      <c r="GJD77" s="154"/>
      <c r="GJE77" s="154"/>
      <c r="GJF77" s="154"/>
      <c r="GJG77" s="154"/>
      <c r="GJH77" s="154"/>
      <c r="GJI77" s="154"/>
      <c r="GJJ77" s="154"/>
      <c r="GJK77" s="154"/>
      <c r="GJL77" s="154"/>
      <c r="GJM77" s="154"/>
      <c r="GJN77" s="154"/>
      <c r="GJO77" s="154"/>
      <c r="GJP77" s="154"/>
      <c r="GJQ77" s="154"/>
      <c r="GJR77" s="154"/>
      <c r="GJS77" s="154"/>
      <c r="GJT77" s="154"/>
      <c r="GJU77" s="154"/>
      <c r="GJV77" s="154"/>
      <c r="GJW77" s="154"/>
      <c r="GJX77" s="154"/>
      <c r="GJY77" s="154"/>
      <c r="GJZ77" s="154"/>
      <c r="GKA77" s="154"/>
      <c r="GKB77" s="154"/>
      <c r="GKC77" s="154"/>
      <c r="GKD77" s="154"/>
      <c r="GKE77" s="154"/>
      <c r="GKF77" s="154"/>
      <c r="GKG77" s="154"/>
      <c r="GKH77" s="154"/>
      <c r="GKI77" s="154"/>
      <c r="GKJ77" s="154"/>
      <c r="GKK77" s="154"/>
      <c r="GKL77" s="154"/>
      <c r="GKM77" s="154"/>
      <c r="GKN77" s="154"/>
      <c r="GKO77" s="154"/>
      <c r="GKP77" s="154"/>
      <c r="GKQ77" s="154"/>
      <c r="GKR77" s="154"/>
      <c r="GKS77" s="154"/>
      <c r="GKT77" s="154"/>
      <c r="GKU77" s="154"/>
      <c r="GKV77" s="154"/>
      <c r="GKW77" s="154"/>
      <c r="GKX77" s="154"/>
      <c r="GKY77" s="154"/>
      <c r="GKZ77" s="154"/>
      <c r="GLA77" s="154"/>
      <c r="GLB77" s="154"/>
      <c r="GLC77" s="154"/>
      <c r="GLD77" s="154"/>
      <c r="GLE77" s="154"/>
      <c r="GLF77" s="154"/>
      <c r="GLG77" s="154"/>
      <c r="GLH77" s="154"/>
      <c r="GLI77" s="154"/>
      <c r="GLJ77" s="154"/>
      <c r="GLK77" s="154"/>
      <c r="GLL77" s="154"/>
      <c r="GLM77" s="154"/>
      <c r="GLN77" s="154"/>
      <c r="GLO77" s="154"/>
      <c r="GLP77" s="154"/>
      <c r="GLQ77" s="154"/>
      <c r="GLR77" s="154"/>
      <c r="GLS77" s="154"/>
      <c r="GLT77" s="154"/>
      <c r="GLU77" s="154"/>
      <c r="GLV77" s="154"/>
      <c r="GLW77" s="154"/>
      <c r="GLX77" s="154"/>
      <c r="GLY77" s="154"/>
      <c r="GLZ77" s="154"/>
      <c r="GMA77" s="154"/>
      <c r="GMB77" s="154"/>
      <c r="GMC77" s="154"/>
      <c r="GMD77" s="154"/>
      <c r="GME77" s="154"/>
      <c r="GMF77" s="154"/>
      <c r="GMG77" s="154"/>
      <c r="GMH77" s="154"/>
      <c r="GMI77" s="154"/>
      <c r="GMJ77" s="154"/>
      <c r="GMK77" s="154"/>
      <c r="GML77" s="154"/>
      <c r="GMM77" s="154"/>
      <c r="GMN77" s="154"/>
      <c r="GMO77" s="154"/>
      <c r="GMP77" s="154"/>
      <c r="GMQ77" s="154"/>
      <c r="GMR77" s="154"/>
      <c r="GMS77" s="154"/>
      <c r="GMT77" s="154"/>
      <c r="GMU77" s="154"/>
      <c r="GMV77" s="154"/>
      <c r="GMW77" s="154"/>
      <c r="GMX77" s="154"/>
      <c r="GMY77" s="154"/>
      <c r="GMZ77" s="154"/>
      <c r="GNA77" s="154"/>
      <c r="GNB77" s="154"/>
      <c r="GNC77" s="154"/>
      <c r="GND77" s="154"/>
      <c r="GNE77" s="154"/>
      <c r="GNF77" s="154"/>
      <c r="GNG77" s="154"/>
      <c r="GNH77" s="154"/>
      <c r="GNI77" s="154"/>
      <c r="GNJ77" s="154"/>
      <c r="GNK77" s="154"/>
      <c r="GNL77" s="154"/>
      <c r="GNM77" s="154"/>
      <c r="GNN77" s="154"/>
      <c r="GNO77" s="154"/>
      <c r="GNP77" s="154"/>
      <c r="GNQ77" s="154"/>
      <c r="GNR77" s="154"/>
      <c r="GNS77" s="154"/>
      <c r="GNT77" s="154"/>
      <c r="GNU77" s="154"/>
      <c r="GNV77" s="154"/>
      <c r="GNW77" s="154"/>
      <c r="GNX77" s="154"/>
      <c r="GNY77" s="154"/>
      <c r="GNZ77" s="154"/>
      <c r="GOA77" s="154"/>
      <c r="GOB77" s="154"/>
      <c r="GOC77" s="154"/>
      <c r="GOD77" s="154"/>
      <c r="GOE77" s="154"/>
      <c r="GOF77" s="154"/>
      <c r="GOG77" s="154"/>
      <c r="GOH77" s="154"/>
      <c r="GOI77" s="154"/>
      <c r="GOJ77" s="154"/>
      <c r="GOK77" s="154"/>
      <c r="GOL77" s="154"/>
      <c r="GOM77" s="154"/>
      <c r="GON77" s="154"/>
      <c r="GOO77" s="154"/>
      <c r="GOP77" s="154"/>
      <c r="GOQ77" s="154"/>
      <c r="GOR77" s="154"/>
      <c r="GOS77" s="154"/>
      <c r="GOT77" s="154"/>
      <c r="GOU77" s="154"/>
      <c r="GOV77" s="154"/>
      <c r="GOW77" s="154"/>
      <c r="GOX77" s="154"/>
      <c r="GOY77" s="154"/>
      <c r="GOZ77" s="154"/>
      <c r="GPA77" s="154"/>
      <c r="GPB77" s="154"/>
      <c r="GPC77" s="154"/>
      <c r="GPD77" s="154"/>
      <c r="GPE77" s="154"/>
      <c r="GPF77" s="154"/>
      <c r="GPG77" s="154"/>
      <c r="GPH77" s="154"/>
      <c r="GPI77" s="154"/>
      <c r="GPJ77" s="154"/>
      <c r="GPK77" s="154"/>
      <c r="GPL77" s="154"/>
      <c r="GPM77" s="154"/>
      <c r="GPN77" s="154"/>
      <c r="GPO77" s="154"/>
      <c r="GPP77" s="154"/>
      <c r="GPQ77" s="154"/>
      <c r="GPR77" s="154"/>
      <c r="GPS77" s="154"/>
      <c r="GPT77" s="154"/>
      <c r="GPU77" s="154"/>
      <c r="GPV77" s="154"/>
      <c r="GPW77" s="154"/>
      <c r="GPX77" s="154"/>
      <c r="GPY77" s="154"/>
      <c r="GPZ77" s="154"/>
      <c r="GQA77" s="154"/>
      <c r="GQB77" s="154"/>
      <c r="GQC77" s="154"/>
      <c r="GQD77" s="154"/>
      <c r="GQE77" s="154"/>
      <c r="GQF77" s="154"/>
      <c r="GQG77" s="154"/>
      <c r="GQH77" s="154"/>
      <c r="GQI77" s="154"/>
      <c r="GQJ77" s="154"/>
      <c r="GQK77" s="154"/>
      <c r="GQL77" s="154"/>
      <c r="GQM77" s="154"/>
      <c r="GQN77" s="154"/>
      <c r="GQO77" s="154"/>
      <c r="GQP77" s="154"/>
      <c r="GQQ77" s="154"/>
      <c r="GQR77" s="154"/>
      <c r="GQS77" s="154"/>
      <c r="GQT77" s="154"/>
      <c r="GQU77" s="154"/>
      <c r="GQV77" s="154"/>
      <c r="GQW77" s="154"/>
      <c r="GQX77" s="154"/>
      <c r="GQY77" s="154"/>
      <c r="GQZ77" s="154"/>
      <c r="GRA77" s="154"/>
      <c r="GRB77" s="154"/>
      <c r="GRC77" s="154"/>
      <c r="GRD77" s="154"/>
      <c r="GRE77" s="154"/>
      <c r="GRF77" s="154"/>
      <c r="GRG77" s="154"/>
      <c r="GRH77" s="154"/>
      <c r="GRI77" s="154"/>
      <c r="GRJ77" s="154"/>
      <c r="GRK77" s="154"/>
      <c r="GRL77" s="154"/>
      <c r="GRM77" s="154"/>
      <c r="GRN77" s="154"/>
      <c r="GRO77" s="154"/>
      <c r="GRP77" s="154"/>
      <c r="GRQ77" s="154"/>
      <c r="GRR77" s="154"/>
      <c r="GRS77" s="154"/>
      <c r="GRT77" s="154"/>
      <c r="GRU77" s="154"/>
      <c r="GRV77" s="154"/>
      <c r="GRW77" s="154"/>
      <c r="GRX77" s="154"/>
      <c r="GRY77" s="154"/>
      <c r="GRZ77" s="154"/>
      <c r="GSA77" s="154"/>
      <c r="GSB77" s="154"/>
      <c r="GSC77" s="154"/>
      <c r="GSD77" s="154"/>
      <c r="GSE77" s="154"/>
      <c r="GSF77" s="154"/>
      <c r="GSG77" s="154"/>
      <c r="GSH77" s="154"/>
      <c r="GSI77" s="154"/>
      <c r="GSJ77" s="154"/>
      <c r="GSK77" s="154"/>
      <c r="GSL77" s="154"/>
      <c r="GSM77" s="154"/>
      <c r="GSN77" s="154"/>
      <c r="GSO77" s="154"/>
      <c r="GSP77" s="154"/>
      <c r="GSQ77" s="154"/>
      <c r="GSR77" s="154"/>
      <c r="GSS77" s="154"/>
      <c r="GST77" s="154"/>
      <c r="GSU77" s="154"/>
      <c r="GSV77" s="154"/>
      <c r="GSW77" s="154"/>
      <c r="GSX77" s="154"/>
      <c r="GSY77" s="154"/>
      <c r="GSZ77" s="154"/>
      <c r="GTA77" s="154"/>
      <c r="GTB77" s="154"/>
      <c r="GTC77" s="154"/>
      <c r="GTD77" s="154"/>
      <c r="GTE77" s="154"/>
      <c r="GTF77" s="154"/>
      <c r="GTG77" s="154"/>
      <c r="GTH77" s="154"/>
      <c r="GTI77" s="154"/>
      <c r="GTJ77" s="154"/>
      <c r="GTK77" s="154"/>
      <c r="GTL77" s="154"/>
      <c r="GTM77" s="154"/>
      <c r="GTN77" s="154"/>
      <c r="GTO77" s="154"/>
      <c r="GTP77" s="154"/>
      <c r="GTQ77" s="154"/>
      <c r="GTR77" s="154"/>
      <c r="GTS77" s="154"/>
      <c r="GTT77" s="154"/>
      <c r="GTU77" s="154"/>
      <c r="GTV77" s="154"/>
      <c r="GTW77" s="154"/>
      <c r="GTX77" s="154"/>
      <c r="GTY77" s="154"/>
      <c r="GTZ77" s="154"/>
      <c r="GUA77" s="154"/>
      <c r="GUB77" s="154"/>
      <c r="GUC77" s="154"/>
      <c r="GUD77" s="154"/>
      <c r="GUE77" s="154"/>
      <c r="GUF77" s="154"/>
      <c r="GUG77" s="154"/>
      <c r="GUH77" s="154"/>
      <c r="GUI77" s="154"/>
      <c r="GUJ77" s="154"/>
      <c r="GUK77" s="154"/>
      <c r="GUL77" s="154"/>
      <c r="GUM77" s="154"/>
      <c r="GUN77" s="154"/>
      <c r="GUO77" s="154"/>
      <c r="GUP77" s="154"/>
      <c r="GUQ77" s="154"/>
      <c r="GUR77" s="154"/>
      <c r="GUS77" s="154"/>
      <c r="GUT77" s="154"/>
      <c r="GUU77" s="154"/>
      <c r="GUV77" s="154"/>
      <c r="GUW77" s="154"/>
      <c r="GUX77" s="154"/>
      <c r="GUY77" s="154"/>
      <c r="GUZ77" s="154"/>
      <c r="GVA77" s="154"/>
      <c r="GVB77" s="154"/>
      <c r="GVC77" s="154"/>
      <c r="GVD77" s="154"/>
      <c r="GVE77" s="154"/>
      <c r="GVF77" s="154"/>
      <c r="GVG77" s="154"/>
      <c r="GVH77" s="154"/>
      <c r="GVI77" s="154"/>
      <c r="GVJ77" s="154"/>
      <c r="GVK77" s="154"/>
      <c r="GVL77" s="154"/>
      <c r="GVM77" s="154"/>
      <c r="GVN77" s="154"/>
      <c r="GVO77" s="154"/>
      <c r="GVP77" s="154"/>
      <c r="GVQ77" s="154"/>
      <c r="GVR77" s="154"/>
      <c r="GVS77" s="154"/>
      <c r="GVT77" s="154"/>
      <c r="GVU77" s="154"/>
      <c r="GVV77" s="154"/>
      <c r="GVW77" s="154"/>
      <c r="GVX77" s="154"/>
      <c r="GVY77" s="154"/>
      <c r="GVZ77" s="154"/>
      <c r="GWA77" s="154"/>
      <c r="GWB77" s="154"/>
      <c r="GWC77" s="154"/>
      <c r="GWD77" s="154"/>
      <c r="GWE77" s="154"/>
      <c r="GWF77" s="154"/>
      <c r="GWG77" s="154"/>
      <c r="GWH77" s="154"/>
      <c r="GWI77" s="154"/>
      <c r="GWJ77" s="154"/>
      <c r="GWK77" s="154"/>
      <c r="GWL77" s="154"/>
      <c r="GWM77" s="154"/>
      <c r="GWN77" s="154"/>
      <c r="GWO77" s="154"/>
      <c r="GWP77" s="154"/>
      <c r="GWQ77" s="154"/>
      <c r="GWR77" s="154"/>
      <c r="GWS77" s="154"/>
      <c r="GWT77" s="154"/>
      <c r="GWU77" s="154"/>
      <c r="GWV77" s="154"/>
      <c r="GWW77" s="154"/>
      <c r="GWX77" s="154"/>
      <c r="GWY77" s="154"/>
      <c r="GWZ77" s="154"/>
      <c r="GXA77" s="154"/>
      <c r="GXB77" s="154"/>
      <c r="GXC77" s="154"/>
      <c r="GXD77" s="154"/>
      <c r="GXE77" s="154"/>
      <c r="GXF77" s="154"/>
      <c r="GXG77" s="154"/>
      <c r="GXH77" s="154"/>
      <c r="GXI77" s="154"/>
      <c r="GXJ77" s="154"/>
      <c r="GXK77" s="154"/>
      <c r="GXL77" s="154"/>
      <c r="GXM77" s="154"/>
      <c r="GXN77" s="154"/>
      <c r="GXO77" s="154"/>
      <c r="GXP77" s="154"/>
      <c r="GXQ77" s="154"/>
      <c r="GXR77" s="154"/>
      <c r="GXS77" s="154"/>
      <c r="GXT77" s="154"/>
      <c r="GXU77" s="154"/>
      <c r="GXV77" s="154"/>
      <c r="GXW77" s="154"/>
      <c r="GXX77" s="154"/>
      <c r="GXY77" s="154"/>
      <c r="GXZ77" s="154"/>
      <c r="GYA77" s="154"/>
      <c r="GYB77" s="154"/>
      <c r="GYC77" s="154"/>
      <c r="GYD77" s="154"/>
      <c r="GYE77" s="154"/>
      <c r="GYF77" s="154"/>
      <c r="GYG77" s="154"/>
      <c r="GYH77" s="154"/>
      <c r="GYI77" s="154"/>
      <c r="GYJ77" s="154"/>
      <c r="GYK77" s="154"/>
      <c r="GYL77" s="154"/>
      <c r="GYM77" s="154"/>
      <c r="GYN77" s="154"/>
      <c r="GYO77" s="154"/>
      <c r="GYP77" s="154"/>
      <c r="GYQ77" s="154"/>
      <c r="GYR77" s="154"/>
      <c r="GYS77" s="154"/>
      <c r="GYT77" s="154"/>
      <c r="GYU77" s="154"/>
      <c r="GYV77" s="154"/>
      <c r="GYW77" s="154"/>
      <c r="GYX77" s="154"/>
      <c r="GYY77" s="154"/>
      <c r="GYZ77" s="154"/>
      <c r="GZA77" s="154"/>
      <c r="GZB77" s="154"/>
      <c r="GZC77" s="154"/>
      <c r="GZD77" s="154"/>
      <c r="GZE77" s="154"/>
      <c r="GZF77" s="154"/>
      <c r="GZG77" s="154"/>
      <c r="GZH77" s="154"/>
      <c r="GZI77" s="154"/>
      <c r="GZJ77" s="154"/>
      <c r="GZK77" s="154"/>
      <c r="GZL77" s="154"/>
      <c r="GZM77" s="154"/>
      <c r="GZN77" s="154"/>
      <c r="GZO77" s="154"/>
      <c r="GZP77" s="154"/>
      <c r="GZQ77" s="154"/>
      <c r="GZR77" s="154"/>
      <c r="GZS77" s="154"/>
      <c r="GZT77" s="154"/>
      <c r="GZU77" s="154"/>
      <c r="GZV77" s="154"/>
      <c r="GZW77" s="154"/>
      <c r="GZX77" s="154"/>
      <c r="GZY77" s="154"/>
      <c r="GZZ77" s="154"/>
      <c r="HAA77" s="154"/>
      <c r="HAB77" s="154"/>
      <c r="HAC77" s="154"/>
      <c r="HAD77" s="154"/>
      <c r="HAE77" s="154"/>
      <c r="HAF77" s="154"/>
      <c r="HAG77" s="154"/>
      <c r="HAH77" s="154"/>
      <c r="HAI77" s="154"/>
      <c r="HAJ77" s="154"/>
      <c r="HAK77" s="154"/>
      <c r="HAL77" s="154"/>
      <c r="HAM77" s="154"/>
      <c r="HAN77" s="154"/>
      <c r="HAO77" s="154"/>
      <c r="HAP77" s="154"/>
      <c r="HAQ77" s="154"/>
      <c r="HAR77" s="154"/>
      <c r="HAS77" s="154"/>
      <c r="HAT77" s="154"/>
      <c r="HAU77" s="154"/>
      <c r="HAV77" s="154"/>
      <c r="HAW77" s="154"/>
      <c r="HAX77" s="154"/>
      <c r="HAY77" s="154"/>
      <c r="HAZ77" s="154"/>
      <c r="HBA77" s="154"/>
      <c r="HBB77" s="154"/>
      <c r="HBC77" s="154"/>
      <c r="HBD77" s="154"/>
      <c r="HBE77" s="154"/>
      <c r="HBF77" s="154"/>
      <c r="HBG77" s="154"/>
      <c r="HBH77" s="154"/>
      <c r="HBI77" s="154"/>
      <c r="HBJ77" s="154"/>
      <c r="HBK77" s="154"/>
      <c r="HBL77" s="154"/>
      <c r="HBM77" s="154"/>
      <c r="HBN77" s="154"/>
      <c r="HBO77" s="154"/>
      <c r="HBP77" s="154"/>
      <c r="HBQ77" s="154"/>
      <c r="HBR77" s="154"/>
      <c r="HBS77" s="154"/>
      <c r="HBT77" s="154"/>
      <c r="HBU77" s="154"/>
      <c r="HBV77" s="154"/>
      <c r="HBW77" s="154"/>
      <c r="HBX77" s="154"/>
      <c r="HBY77" s="154"/>
      <c r="HBZ77" s="154"/>
      <c r="HCA77" s="154"/>
      <c r="HCB77" s="154"/>
      <c r="HCC77" s="154"/>
      <c r="HCD77" s="154"/>
      <c r="HCE77" s="154"/>
      <c r="HCF77" s="154"/>
      <c r="HCG77" s="154"/>
      <c r="HCH77" s="154"/>
      <c r="HCI77" s="154"/>
      <c r="HCJ77" s="154"/>
      <c r="HCK77" s="154"/>
      <c r="HCL77" s="154"/>
      <c r="HCM77" s="154"/>
      <c r="HCN77" s="154"/>
      <c r="HCO77" s="154"/>
      <c r="HCP77" s="154"/>
      <c r="HCQ77" s="154"/>
      <c r="HCR77" s="154"/>
      <c r="HCS77" s="154"/>
      <c r="HCT77" s="154"/>
      <c r="HCU77" s="154"/>
      <c r="HCV77" s="154"/>
      <c r="HCW77" s="154"/>
      <c r="HCX77" s="154"/>
      <c r="HCY77" s="154"/>
      <c r="HCZ77" s="154"/>
      <c r="HDA77" s="154"/>
      <c r="HDB77" s="154"/>
      <c r="HDC77" s="154"/>
      <c r="HDD77" s="154"/>
      <c r="HDE77" s="154"/>
      <c r="HDF77" s="154"/>
      <c r="HDG77" s="154"/>
      <c r="HDH77" s="154"/>
      <c r="HDI77" s="154"/>
      <c r="HDJ77" s="154"/>
      <c r="HDK77" s="154"/>
      <c r="HDL77" s="154"/>
      <c r="HDM77" s="154"/>
      <c r="HDN77" s="154"/>
      <c r="HDO77" s="154"/>
      <c r="HDP77" s="154"/>
      <c r="HDQ77" s="154"/>
      <c r="HDR77" s="154"/>
      <c r="HDS77" s="154"/>
      <c r="HDT77" s="154"/>
      <c r="HDU77" s="154"/>
      <c r="HDV77" s="154"/>
      <c r="HDW77" s="154"/>
      <c r="HDX77" s="154"/>
      <c r="HDY77" s="154"/>
      <c r="HDZ77" s="154"/>
      <c r="HEA77" s="154"/>
      <c r="HEB77" s="154"/>
      <c r="HEC77" s="154"/>
      <c r="HED77" s="154"/>
      <c r="HEE77" s="154"/>
      <c r="HEF77" s="154"/>
      <c r="HEG77" s="154"/>
      <c r="HEH77" s="154"/>
      <c r="HEI77" s="154"/>
      <c r="HEJ77" s="154"/>
      <c r="HEK77" s="154"/>
      <c r="HEL77" s="154"/>
      <c r="HEM77" s="154"/>
      <c r="HEN77" s="154"/>
      <c r="HEO77" s="154"/>
      <c r="HEP77" s="154"/>
      <c r="HEQ77" s="154"/>
      <c r="HER77" s="154"/>
      <c r="HES77" s="154"/>
      <c r="HET77" s="154"/>
      <c r="HEU77" s="154"/>
      <c r="HEV77" s="154"/>
      <c r="HEW77" s="154"/>
      <c r="HEX77" s="154"/>
      <c r="HEY77" s="154"/>
      <c r="HEZ77" s="154"/>
      <c r="HFA77" s="154"/>
      <c r="HFB77" s="154"/>
      <c r="HFC77" s="154"/>
      <c r="HFD77" s="154"/>
      <c r="HFE77" s="154"/>
      <c r="HFF77" s="154"/>
      <c r="HFG77" s="154"/>
      <c r="HFH77" s="154"/>
      <c r="HFI77" s="154"/>
      <c r="HFJ77" s="154"/>
      <c r="HFK77" s="154"/>
      <c r="HFL77" s="154"/>
      <c r="HFM77" s="154"/>
      <c r="HFN77" s="154"/>
      <c r="HFO77" s="154"/>
      <c r="HFP77" s="154"/>
      <c r="HFQ77" s="154"/>
      <c r="HFR77" s="154"/>
      <c r="HFS77" s="154"/>
      <c r="HFT77" s="154"/>
      <c r="HFU77" s="154"/>
      <c r="HFV77" s="154"/>
      <c r="HFW77" s="154"/>
      <c r="HFX77" s="154"/>
      <c r="HFY77" s="154"/>
      <c r="HFZ77" s="154"/>
      <c r="HGA77" s="154"/>
      <c r="HGB77" s="154"/>
      <c r="HGC77" s="154"/>
      <c r="HGD77" s="154"/>
      <c r="HGE77" s="154"/>
      <c r="HGF77" s="154"/>
      <c r="HGG77" s="154"/>
      <c r="HGH77" s="154"/>
      <c r="HGI77" s="154"/>
      <c r="HGJ77" s="154"/>
      <c r="HGK77" s="154"/>
      <c r="HGL77" s="154"/>
      <c r="HGM77" s="154"/>
      <c r="HGN77" s="154"/>
      <c r="HGO77" s="154"/>
      <c r="HGP77" s="154"/>
      <c r="HGQ77" s="154"/>
      <c r="HGR77" s="154"/>
      <c r="HGS77" s="154"/>
      <c r="HGT77" s="154"/>
      <c r="HGU77" s="154"/>
      <c r="HGV77" s="154"/>
      <c r="HGW77" s="154"/>
      <c r="HGX77" s="154"/>
      <c r="HGY77" s="154"/>
      <c r="HGZ77" s="154"/>
      <c r="HHA77" s="154"/>
      <c r="HHB77" s="154"/>
      <c r="HHC77" s="154"/>
      <c r="HHD77" s="154"/>
      <c r="HHE77" s="154"/>
      <c r="HHF77" s="154"/>
      <c r="HHG77" s="154"/>
      <c r="HHH77" s="154"/>
      <c r="HHI77" s="154"/>
      <c r="HHJ77" s="154"/>
      <c r="HHK77" s="154"/>
      <c r="HHL77" s="154"/>
      <c r="HHM77" s="154"/>
      <c r="HHN77" s="154"/>
      <c r="HHO77" s="154"/>
      <c r="HHP77" s="154"/>
      <c r="HHQ77" s="154"/>
      <c r="HHR77" s="154"/>
      <c r="HHS77" s="154"/>
      <c r="HHT77" s="154"/>
      <c r="HHU77" s="154"/>
      <c r="HHV77" s="154"/>
      <c r="HHW77" s="154"/>
      <c r="HHX77" s="154"/>
      <c r="HHY77" s="154"/>
      <c r="HHZ77" s="154"/>
      <c r="HIA77" s="154"/>
      <c r="HIB77" s="154"/>
      <c r="HIC77" s="154"/>
      <c r="HID77" s="154"/>
      <c r="HIE77" s="154"/>
      <c r="HIF77" s="154"/>
      <c r="HIG77" s="154"/>
      <c r="HIH77" s="154"/>
      <c r="HII77" s="154"/>
      <c r="HIJ77" s="154"/>
      <c r="HIK77" s="154"/>
      <c r="HIL77" s="154"/>
      <c r="HIM77" s="154"/>
      <c r="HIN77" s="154"/>
      <c r="HIO77" s="154"/>
      <c r="HIP77" s="154"/>
      <c r="HIQ77" s="154"/>
      <c r="HIR77" s="154"/>
      <c r="HIS77" s="154"/>
      <c r="HIT77" s="154"/>
      <c r="HIU77" s="154"/>
      <c r="HIV77" s="154"/>
      <c r="HIW77" s="154"/>
      <c r="HIX77" s="154"/>
      <c r="HIY77" s="154"/>
      <c r="HIZ77" s="154"/>
      <c r="HJA77" s="154"/>
      <c r="HJB77" s="154"/>
      <c r="HJC77" s="154"/>
      <c r="HJD77" s="154"/>
      <c r="HJE77" s="154"/>
      <c r="HJF77" s="154"/>
      <c r="HJG77" s="154"/>
      <c r="HJH77" s="154"/>
      <c r="HJI77" s="154"/>
      <c r="HJJ77" s="154"/>
      <c r="HJK77" s="154"/>
      <c r="HJL77" s="154"/>
      <c r="HJM77" s="154"/>
      <c r="HJN77" s="154"/>
      <c r="HJO77" s="154"/>
      <c r="HJP77" s="154"/>
      <c r="HJQ77" s="154"/>
      <c r="HJR77" s="154"/>
      <c r="HJS77" s="154"/>
      <c r="HJT77" s="154"/>
      <c r="HJU77" s="154"/>
      <c r="HJV77" s="154"/>
      <c r="HJW77" s="154"/>
      <c r="HJX77" s="154"/>
      <c r="HJY77" s="154"/>
      <c r="HJZ77" s="154"/>
      <c r="HKA77" s="154"/>
      <c r="HKB77" s="154"/>
      <c r="HKC77" s="154"/>
      <c r="HKD77" s="154"/>
      <c r="HKE77" s="154"/>
      <c r="HKF77" s="154"/>
      <c r="HKG77" s="154"/>
      <c r="HKH77" s="154"/>
      <c r="HKI77" s="154"/>
      <c r="HKJ77" s="154"/>
      <c r="HKK77" s="154"/>
      <c r="HKL77" s="154"/>
      <c r="HKM77" s="154"/>
      <c r="HKN77" s="154"/>
      <c r="HKO77" s="154"/>
      <c r="HKP77" s="154"/>
      <c r="HKQ77" s="154"/>
      <c r="HKR77" s="154"/>
      <c r="HKS77" s="154"/>
      <c r="HKT77" s="154"/>
      <c r="HKU77" s="154"/>
      <c r="HKV77" s="154"/>
      <c r="HKW77" s="154"/>
      <c r="HKX77" s="154"/>
      <c r="HKY77" s="154"/>
      <c r="HKZ77" s="154"/>
      <c r="HLA77" s="154"/>
      <c r="HLB77" s="154"/>
      <c r="HLC77" s="154"/>
      <c r="HLD77" s="154"/>
      <c r="HLE77" s="154"/>
      <c r="HLF77" s="154"/>
      <c r="HLG77" s="154"/>
      <c r="HLH77" s="154"/>
      <c r="HLI77" s="154"/>
      <c r="HLJ77" s="154"/>
      <c r="HLK77" s="154"/>
      <c r="HLL77" s="154"/>
      <c r="HLM77" s="154"/>
      <c r="HLN77" s="154"/>
      <c r="HLO77" s="154"/>
      <c r="HLP77" s="154"/>
      <c r="HLQ77" s="154"/>
      <c r="HLR77" s="154"/>
      <c r="HLS77" s="154"/>
      <c r="HLT77" s="154"/>
      <c r="HLU77" s="154"/>
      <c r="HLV77" s="154"/>
      <c r="HLW77" s="154"/>
      <c r="HLX77" s="154"/>
      <c r="HLY77" s="154"/>
      <c r="HLZ77" s="154"/>
      <c r="HMA77" s="154"/>
      <c r="HMB77" s="154"/>
      <c r="HMC77" s="154"/>
      <c r="HMD77" s="154"/>
      <c r="HME77" s="154"/>
      <c r="HMF77" s="154"/>
      <c r="HMG77" s="154"/>
      <c r="HMH77" s="154"/>
      <c r="HMI77" s="154"/>
      <c r="HMJ77" s="154"/>
      <c r="HMK77" s="154"/>
      <c r="HML77" s="154"/>
      <c r="HMM77" s="154"/>
      <c r="HMN77" s="154"/>
      <c r="HMO77" s="154"/>
      <c r="HMP77" s="154"/>
      <c r="HMQ77" s="154"/>
      <c r="HMR77" s="154"/>
      <c r="HMS77" s="154"/>
      <c r="HMT77" s="154"/>
      <c r="HMU77" s="154"/>
      <c r="HMV77" s="154"/>
      <c r="HMW77" s="154"/>
      <c r="HMX77" s="154"/>
      <c r="HMY77" s="154"/>
      <c r="HMZ77" s="154"/>
      <c r="HNA77" s="154"/>
      <c r="HNB77" s="154"/>
      <c r="HNC77" s="154"/>
      <c r="HND77" s="154"/>
      <c r="HNE77" s="154"/>
      <c r="HNF77" s="154"/>
      <c r="HNG77" s="154"/>
      <c r="HNH77" s="154"/>
      <c r="HNI77" s="154"/>
      <c r="HNJ77" s="154"/>
      <c r="HNK77" s="154"/>
      <c r="HNL77" s="154"/>
      <c r="HNM77" s="154"/>
      <c r="HNN77" s="154"/>
      <c r="HNO77" s="154"/>
      <c r="HNP77" s="154"/>
      <c r="HNQ77" s="154"/>
      <c r="HNR77" s="154"/>
      <c r="HNS77" s="154"/>
      <c r="HNT77" s="154"/>
      <c r="HNU77" s="154"/>
      <c r="HNV77" s="154"/>
      <c r="HNW77" s="154"/>
      <c r="HNX77" s="154"/>
      <c r="HNY77" s="154"/>
      <c r="HNZ77" s="154"/>
      <c r="HOA77" s="154"/>
      <c r="HOB77" s="154"/>
      <c r="HOC77" s="154"/>
      <c r="HOD77" s="154"/>
      <c r="HOE77" s="154"/>
      <c r="HOF77" s="154"/>
      <c r="HOG77" s="154"/>
      <c r="HOH77" s="154"/>
      <c r="HOI77" s="154"/>
      <c r="HOJ77" s="154"/>
      <c r="HOK77" s="154"/>
      <c r="HOL77" s="154"/>
      <c r="HOM77" s="154"/>
      <c r="HON77" s="154"/>
      <c r="HOO77" s="154"/>
      <c r="HOP77" s="154"/>
      <c r="HOQ77" s="154"/>
      <c r="HOR77" s="154"/>
      <c r="HOS77" s="154"/>
      <c r="HOT77" s="154"/>
      <c r="HOU77" s="154"/>
      <c r="HOV77" s="154"/>
      <c r="HOW77" s="154"/>
      <c r="HOX77" s="154"/>
      <c r="HOY77" s="154"/>
      <c r="HOZ77" s="154"/>
      <c r="HPA77" s="154"/>
      <c r="HPB77" s="154"/>
      <c r="HPC77" s="154"/>
      <c r="HPD77" s="154"/>
      <c r="HPE77" s="154"/>
      <c r="HPF77" s="154"/>
      <c r="HPG77" s="154"/>
      <c r="HPH77" s="154"/>
      <c r="HPI77" s="154"/>
      <c r="HPJ77" s="154"/>
      <c r="HPK77" s="154"/>
      <c r="HPL77" s="154"/>
      <c r="HPM77" s="154"/>
      <c r="HPN77" s="154"/>
      <c r="HPO77" s="154"/>
      <c r="HPP77" s="154"/>
      <c r="HPQ77" s="154"/>
      <c r="HPR77" s="154"/>
      <c r="HPS77" s="154"/>
      <c r="HPT77" s="154"/>
      <c r="HPU77" s="154"/>
      <c r="HPV77" s="154"/>
      <c r="HPW77" s="154"/>
      <c r="HPX77" s="154"/>
      <c r="HPY77" s="154"/>
      <c r="HPZ77" s="154"/>
      <c r="HQA77" s="154"/>
      <c r="HQB77" s="154"/>
      <c r="HQC77" s="154"/>
      <c r="HQD77" s="154"/>
      <c r="HQE77" s="154"/>
      <c r="HQF77" s="154"/>
      <c r="HQG77" s="154"/>
      <c r="HQH77" s="154"/>
      <c r="HQI77" s="154"/>
      <c r="HQJ77" s="154"/>
      <c r="HQK77" s="154"/>
      <c r="HQL77" s="154"/>
      <c r="HQM77" s="154"/>
      <c r="HQN77" s="154"/>
      <c r="HQO77" s="154"/>
      <c r="HQP77" s="154"/>
      <c r="HQQ77" s="154"/>
      <c r="HQR77" s="154"/>
      <c r="HQS77" s="154"/>
      <c r="HQT77" s="154"/>
      <c r="HQU77" s="154"/>
      <c r="HQV77" s="154"/>
      <c r="HQW77" s="154"/>
      <c r="HQX77" s="154"/>
      <c r="HQY77" s="154"/>
      <c r="HQZ77" s="154"/>
      <c r="HRA77" s="154"/>
      <c r="HRB77" s="154"/>
      <c r="HRC77" s="154"/>
      <c r="HRD77" s="154"/>
      <c r="HRE77" s="154"/>
      <c r="HRF77" s="154"/>
      <c r="HRG77" s="154"/>
      <c r="HRH77" s="154"/>
      <c r="HRI77" s="154"/>
      <c r="HRJ77" s="154"/>
      <c r="HRK77" s="154"/>
      <c r="HRL77" s="154"/>
      <c r="HRM77" s="154"/>
      <c r="HRN77" s="154"/>
      <c r="HRO77" s="154"/>
      <c r="HRP77" s="154"/>
      <c r="HRQ77" s="154"/>
      <c r="HRR77" s="154"/>
      <c r="HRS77" s="154"/>
      <c r="HRT77" s="154"/>
      <c r="HRU77" s="154"/>
      <c r="HRV77" s="154"/>
      <c r="HRW77" s="154"/>
      <c r="HRX77" s="154"/>
      <c r="HRY77" s="154"/>
      <c r="HRZ77" s="154"/>
      <c r="HSA77" s="154"/>
      <c r="HSB77" s="154"/>
      <c r="HSC77" s="154"/>
      <c r="HSD77" s="154"/>
      <c r="HSE77" s="154"/>
      <c r="HSF77" s="154"/>
      <c r="HSG77" s="154"/>
      <c r="HSH77" s="154"/>
      <c r="HSI77" s="154"/>
      <c r="HSJ77" s="154"/>
      <c r="HSK77" s="154"/>
      <c r="HSL77" s="154"/>
      <c r="HSM77" s="154"/>
      <c r="HSN77" s="154"/>
      <c r="HSO77" s="154"/>
      <c r="HSP77" s="154"/>
      <c r="HSQ77" s="154"/>
      <c r="HSR77" s="154"/>
      <c r="HSS77" s="154"/>
      <c r="HST77" s="154"/>
      <c r="HSU77" s="154"/>
      <c r="HSV77" s="154"/>
      <c r="HSW77" s="154"/>
      <c r="HSX77" s="154"/>
      <c r="HSY77" s="154"/>
      <c r="HSZ77" s="154"/>
      <c r="HTA77" s="154"/>
      <c r="HTB77" s="154"/>
      <c r="HTC77" s="154"/>
      <c r="HTD77" s="154"/>
      <c r="HTE77" s="154"/>
      <c r="HTF77" s="154"/>
      <c r="HTG77" s="154"/>
      <c r="HTH77" s="154"/>
      <c r="HTI77" s="154"/>
      <c r="HTJ77" s="154"/>
      <c r="HTK77" s="154"/>
      <c r="HTL77" s="154"/>
      <c r="HTM77" s="154"/>
      <c r="HTN77" s="154"/>
      <c r="HTO77" s="154"/>
      <c r="HTP77" s="154"/>
      <c r="HTQ77" s="154"/>
      <c r="HTR77" s="154"/>
      <c r="HTS77" s="154"/>
      <c r="HTT77" s="154"/>
      <c r="HTU77" s="154"/>
      <c r="HTV77" s="154"/>
      <c r="HTW77" s="154"/>
      <c r="HTX77" s="154"/>
      <c r="HTY77" s="154"/>
      <c r="HTZ77" s="154"/>
      <c r="HUA77" s="154"/>
      <c r="HUB77" s="154"/>
      <c r="HUC77" s="154"/>
      <c r="HUD77" s="154"/>
      <c r="HUE77" s="154"/>
      <c r="HUF77" s="154"/>
      <c r="HUG77" s="154"/>
      <c r="HUH77" s="154"/>
      <c r="HUI77" s="154"/>
      <c r="HUJ77" s="154"/>
      <c r="HUK77" s="154"/>
      <c r="HUL77" s="154"/>
      <c r="HUM77" s="154"/>
      <c r="HUN77" s="154"/>
      <c r="HUO77" s="154"/>
      <c r="HUP77" s="154"/>
      <c r="HUQ77" s="154"/>
      <c r="HUR77" s="154"/>
      <c r="HUS77" s="154"/>
      <c r="HUT77" s="154"/>
      <c r="HUU77" s="154"/>
      <c r="HUV77" s="154"/>
      <c r="HUW77" s="154"/>
      <c r="HUX77" s="154"/>
      <c r="HUY77" s="154"/>
      <c r="HUZ77" s="154"/>
      <c r="HVA77" s="154"/>
      <c r="HVB77" s="154"/>
      <c r="HVC77" s="154"/>
      <c r="HVD77" s="154"/>
      <c r="HVE77" s="154"/>
      <c r="HVF77" s="154"/>
      <c r="HVG77" s="154"/>
      <c r="HVH77" s="154"/>
      <c r="HVI77" s="154"/>
      <c r="HVJ77" s="154"/>
      <c r="HVK77" s="154"/>
      <c r="HVL77" s="154"/>
      <c r="HVM77" s="154"/>
      <c r="HVN77" s="154"/>
      <c r="HVO77" s="154"/>
      <c r="HVP77" s="154"/>
      <c r="HVQ77" s="154"/>
      <c r="HVR77" s="154"/>
      <c r="HVS77" s="154"/>
      <c r="HVT77" s="154"/>
      <c r="HVU77" s="154"/>
      <c r="HVV77" s="154"/>
      <c r="HVW77" s="154"/>
      <c r="HVX77" s="154"/>
      <c r="HVY77" s="154"/>
      <c r="HVZ77" s="154"/>
      <c r="HWA77" s="154"/>
      <c r="HWB77" s="154"/>
      <c r="HWC77" s="154"/>
      <c r="HWD77" s="154"/>
      <c r="HWE77" s="154"/>
      <c r="HWF77" s="154"/>
      <c r="HWG77" s="154"/>
      <c r="HWH77" s="154"/>
      <c r="HWI77" s="154"/>
      <c r="HWJ77" s="154"/>
      <c r="HWK77" s="154"/>
      <c r="HWL77" s="154"/>
      <c r="HWM77" s="154"/>
      <c r="HWN77" s="154"/>
      <c r="HWO77" s="154"/>
      <c r="HWP77" s="154"/>
      <c r="HWQ77" s="154"/>
      <c r="HWR77" s="154"/>
      <c r="HWS77" s="154"/>
      <c r="HWT77" s="154"/>
      <c r="HWU77" s="154"/>
      <c r="HWV77" s="154"/>
      <c r="HWW77" s="154"/>
      <c r="HWX77" s="154"/>
      <c r="HWY77" s="154"/>
      <c r="HWZ77" s="154"/>
      <c r="HXA77" s="154"/>
      <c r="HXB77" s="154"/>
      <c r="HXC77" s="154"/>
      <c r="HXD77" s="154"/>
      <c r="HXE77" s="154"/>
      <c r="HXF77" s="154"/>
      <c r="HXG77" s="154"/>
      <c r="HXH77" s="154"/>
      <c r="HXI77" s="154"/>
      <c r="HXJ77" s="154"/>
      <c r="HXK77" s="154"/>
      <c r="HXL77" s="154"/>
      <c r="HXM77" s="154"/>
      <c r="HXN77" s="154"/>
      <c r="HXO77" s="154"/>
      <c r="HXP77" s="154"/>
      <c r="HXQ77" s="154"/>
      <c r="HXR77" s="154"/>
      <c r="HXS77" s="154"/>
      <c r="HXT77" s="154"/>
      <c r="HXU77" s="154"/>
      <c r="HXV77" s="154"/>
      <c r="HXW77" s="154"/>
      <c r="HXX77" s="154"/>
      <c r="HXY77" s="154"/>
      <c r="HXZ77" s="154"/>
      <c r="HYA77" s="154"/>
      <c r="HYB77" s="154"/>
      <c r="HYC77" s="154"/>
      <c r="HYD77" s="154"/>
      <c r="HYE77" s="154"/>
      <c r="HYF77" s="154"/>
      <c r="HYG77" s="154"/>
      <c r="HYH77" s="154"/>
      <c r="HYI77" s="154"/>
      <c r="HYJ77" s="154"/>
      <c r="HYK77" s="154"/>
      <c r="HYL77" s="154"/>
      <c r="HYM77" s="154"/>
      <c r="HYN77" s="154"/>
      <c r="HYO77" s="154"/>
      <c r="HYP77" s="154"/>
      <c r="HYQ77" s="154"/>
      <c r="HYR77" s="154"/>
      <c r="HYS77" s="154"/>
      <c r="HYT77" s="154"/>
      <c r="HYU77" s="154"/>
      <c r="HYV77" s="154"/>
      <c r="HYW77" s="154"/>
      <c r="HYX77" s="154"/>
      <c r="HYY77" s="154"/>
      <c r="HYZ77" s="154"/>
      <c r="HZA77" s="154"/>
      <c r="HZB77" s="154"/>
      <c r="HZC77" s="154"/>
      <c r="HZD77" s="154"/>
      <c r="HZE77" s="154"/>
      <c r="HZF77" s="154"/>
      <c r="HZG77" s="154"/>
      <c r="HZH77" s="154"/>
      <c r="HZI77" s="154"/>
      <c r="HZJ77" s="154"/>
      <c r="HZK77" s="154"/>
      <c r="HZL77" s="154"/>
      <c r="HZM77" s="154"/>
      <c r="HZN77" s="154"/>
      <c r="HZO77" s="154"/>
      <c r="HZP77" s="154"/>
      <c r="HZQ77" s="154"/>
      <c r="HZR77" s="154"/>
      <c r="HZS77" s="154"/>
      <c r="HZT77" s="154"/>
      <c r="HZU77" s="154"/>
      <c r="HZV77" s="154"/>
      <c r="HZW77" s="154"/>
      <c r="HZX77" s="154"/>
      <c r="HZY77" s="154"/>
      <c r="HZZ77" s="154"/>
      <c r="IAA77" s="154"/>
      <c r="IAB77" s="154"/>
      <c r="IAC77" s="154"/>
      <c r="IAD77" s="154"/>
      <c r="IAE77" s="154"/>
      <c r="IAF77" s="154"/>
      <c r="IAG77" s="154"/>
      <c r="IAH77" s="154"/>
      <c r="IAI77" s="154"/>
      <c r="IAJ77" s="154"/>
      <c r="IAK77" s="154"/>
      <c r="IAL77" s="154"/>
      <c r="IAM77" s="154"/>
      <c r="IAN77" s="154"/>
      <c r="IAO77" s="154"/>
      <c r="IAP77" s="154"/>
      <c r="IAQ77" s="154"/>
      <c r="IAR77" s="154"/>
      <c r="IAS77" s="154"/>
      <c r="IAT77" s="154"/>
      <c r="IAU77" s="154"/>
      <c r="IAV77" s="154"/>
      <c r="IAW77" s="154"/>
      <c r="IAX77" s="154"/>
      <c r="IAY77" s="154"/>
      <c r="IAZ77" s="154"/>
      <c r="IBA77" s="154"/>
      <c r="IBB77" s="154"/>
      <c r="IBC77" s="154"/>
      <c r="IBD77" s="154"/>
      <c r="IBE77" s="154"/>
      <c r="IBF77" s="154"/>
      <c r="IBG77" s="154"/>
      <c r="IBH77" s="154"/>
      <c r="IBI77" s="154"/>
      <c r="IBJ77" s="154"/>
      <c r="IBK77" s="154"/>
      <c r="IBL77" s="154"/>
      <c r="IBM77" s="154"/>
      <c r="IBN77" s="154"/>
      <c r="IBO77" s="154"/>
      <c r="IBP77" s="154"/>
      <c r="IBQ77" s="154"/>
      <c r="IBR77" s="154"/>
      <c r="IBS77" s="154"/>
      <c r="IBT77" s="154"/>
      <c r="IBU77" s="154"/>
      <c r="IBV77" s="154"/>
      <c r="IBW77" s="154"/>
      <c r="IBX77" s="154"/>
      <c r="IBY77" s="154"/>
      <c r="IBZ77" s="154"/>
      <c r="ICA77" s="154"/>
      <c r="ICB77" s="154"/>
      <c r="ICC77" s="154"/>
      <c r="ICD77" s="154"/>
      <c r="ICE77" s="154"/>
      <c r="ICF77" s="154"/>
      <c r="ICG77" s="154"/>
      <c r="ICH77" s="154"/>
      <c r="ICI77" s="154"/>
      <c r="ICJ77" s="154"/>
      <c r="ICK77" s="154"/>
      <c r="ICL77" s="154"/>
      <c r="ICM77" s="154"/>
      <c r="ICN77" s="154"/>
      <c r="ICO77" s="154"/>
      <c r="ICP77" s="154"/>
      <c r="ICQ77" s="154"/>
      <c r="ICR77" s="154"/>
      <c r="ICS77" s="154"/>
      <c r="ICT77" s="154"/>
      <c r="ICU77" s="154"/>
      <c r="ICV77" s="154"/>
      <c r="ICW77" s="154"/>
      <c r="ICX77" s="154"/>
      <c r="ICY77" s="154"/>
      <c r="ICZ77" s="154"/>
      <c r="IDA77" s="154"/>
      <c r="IDB77" s="154"/>
      <c r="IDC77" s="154"/>
      <c r="IDD77" s="154"/>
      <c r="IDE77" s="154"/>
      <c r="IDF77" s="154"/>
      <c r="IDG77" s="154"/>
      <c r="IDH77" s="154"/>
      <c r="IDI77" s="154"/>
      <c r="IDJ77" s="154"/>
      <c r="IDK77" s="154"/>
      <c r="IDL77" s="154"/>
      <c r="IDM77" s="154"/>
      <c r="IDN77" s="154"/>
      <c r="IDO77" s="154"/>
      <c r="IDP77" s="154"/>
      <c r="IDQ77" s="154"/>
      <c r="IDR77" s="154"/>
      <c r="IDS77" s="154"/>
      <c r="IDT77" s="154"/>
      <c r="IDU77" s="154"/>
      <c r="IDV77" s="154"/>
      <c r="IDW77" s="154"/>
      <c r="IDX77" s="154"/>
      <c r="IDY77" s="154"/>
      <c r="IDZ77" s="154"/>
      <c r="IEA77" s="154"/>
      <c r="IEB77" s="154"/>
      <c r="IEC77" s="154"/>
      <c r="IED77" s="154"/>
      <c r="IEE77" s="154"/>
      <c r="IEF77" s="154"/>
      <c r="IEG77" s="154"/>
      <c r="IEH77" s="154"/>
      <c r="IEI77" s="154"/>
      <c r="IEJ77" s="154"/>
      <c r="IEK77" s="154"/>
      <c r="IEL77" s="154"/>
      <c r="IEM77" s="154"/>
      <c r="IEN77" s="154"/>
      <c r="IEO77" s="154"/>
      <c r="IEP77" s="154"/>
      <c r="IEQ77" s="154"/>
      <c r="IER77" s="154"/>
      <c r="IES77" s="154"/>
      <c r="IET77" s="154"/>
      <c r="IEU77" s="154"/>
      <c r="IEV77" s="154"/>
      <c r="IEW77" s="154"/>
      <c r="IEX77" s="154"/>
      <c r="IEY77" s="154"/>
      <c r="IEZ77" s="154"/>
      <c r="IFA77" s="154"/>
      <c r="IFB77" s="154"/>
      <c r="IFC77" s="154"/>
      <c r="IFD77" s="154"/>
      <c r="IFE77" s="154"/>
      <c r="IFF77" s="154"/>
      <c r="IFG77" s="154"/>
      <c r="IFH77" s="154"/>
      <c r="IFI77" s="154"/>
      <c r="IFJ77" s="154"/>
      <c r="IFK77" s="154"/>
      <c r="IFL77" s="154"/>
      <c r="IFM77" s="154"/>
      <c r="IFN77" s="154"/>
      <c r="IFO77" s="154"/>
      <c r="IFP77" s="154"/>
      <c r="IFQ77" s="154"/>
      <c r="IFR77" s="154"/>
      <c r="IFS77" s="154"/>
      <c r="IFT77" s="154"/>
      <c r="IFU77" s="154"/>
      <c r="IFV77" s="154"/>
      <c r="IFW77" s="154"/>
      <c r="IFX77" s="154"/>
      <c r="IFY77" s="154"/>
      <c r="IFZ77" s="154"/>
      <c r="IGA77" s="154"/>
      <c r="IGB77" s="154"/>
      <c r="IGC77" s="154"/>
      <c r="IGD77" s="154"/>
      <c r="IGE77" s="154"/>
      <c r="IGF77" s="154"/>
      <c r="IGG77" s="154"/>
      <c r="IGH77" s="154"/>
      <c r="IGI77" s="154"/>
      <c r="IGJ77" s="154"/>
      <c r="IGK77" s="154"/>
      <c r="IGL77" s="154"/>
      <c r="IGM77" s="154"/>
      <c r="IGN77" s="154"/>
      <c r="IGO77" s="154"/>
      <c r="IGP77" s="154"/>
      <c r="IGQ77" s="154"/>
      <c r="IGR77" s="154"/>
      <c r="IGS77" s="154"/>
      <c r="IGT77" s="154"/>
      <c r="IGU77" s="154"/>
      <c r="IGV77" s="154"/>
      <c r="IGW77" s="154"/>
      <c r="IGX77" s="154"/>
      <c r="IGY77" s="154"/>
      <c r="IGZ77" s="154"/>
      <c r="IHA77" s="154"/>
      <c r="IHB77" s="154"/>
      <c r="IHC77" s="154"/>
      <c r="IHD77" s="154"/>
      <c r="IHE77" s="154"/>
      <c r="IHF77" s="154"/>
      <c r="IHG77" s="154"/>
      <c r="IHH77" s="154"/>
      <c r="IHI77" s="154"/>
      <c r="IHJ77" s="154"/>
      <c r="IHK77" s="154"/>
      <c r="IHL77" s="154"/>
      <c r="IHM77" s="154"/>
      <c r="IHN77" s="154"/>
      <c r="IHO77" s="154"/>
      <c r="IHP77" s="154"/>
      <c r="IHQ77" s="154"/>
      <c r="IHR77" s="154"/>
      <c r="IHS77" s="154"/>
      <c r="IHT77" s="154"/>
      <c r="IHU77" s="154"/>
      <c r="IHV77" s="154"/>
      <c r="IHW77" s="154"/>
      <c r="IHX77" s="154"/>
      <c r="IHY77" s="154"/>
      <c r="IHZ77" s="154"/>
      <c r="IIA77" s="154"/>
      <c r="IIB77" s="154"/>
      <c r="IIC77" s="154"/>
      <c r="IID77" s="154"/>
      <c r="IIE77" s="154"/>
      <c r="IIF77" s="154"/>
      <c r="IIG77" s="154"/>
      <c r="IIH77" s="154"/>
      <c r="III77" s="154"/>
      <c r="IIJ77" s="154"/>
      <c r="IIK77" s="154"/>
      <c r="IIL77" s="154"/>
      <c r="IIM77" s="154"/>
      <c r="IIN77" s="154"/>
      <c r="IIO77" s="154"/>
      <c r="IIP77" s="154"/>
      <c r="IIQ77" s="154"/>
      <c r="IIR77" s="154"/>
      <c r="IIS77" s="154"/>
      <c r="IIT77" s="154"/>
      <c r="IIU77" s="154"/>
      <c r="IIV77" s="154"/>
      <c r="IIW77" s="154"/>
      <c r="IIX77" s="154"/>
      <c r="IIY77" s="154"/>
      <c r="IIZ77" s="154"/>
      <c r="IJA77" s="154"/>
      <c r="IJB77" s="154"/>
      <c r="IJC77" s="154"/>
      <c r="IJD77" s="154"/>
      <c r="IJE77" s="154"/>
      <c r="IJF77" s="154"/>
      <c r="IJG77" s="154"/>
      <c r="IJH77" s="154"/>
      <c r="IJI77" s="154"/>
      <c r="IJJ77" s="154"/>
      <c r="IJK77" s="154"/>
      <c r="IJL77" s="154"/>
      <c r="IJM77" s="154"/>
      <c r="IJN77" s="154"/>
      <c r="IJO77" s="154"/>
      <c r="IJP77" s="154"/>
      <c r="IJQ77" s="154"/>
      <c r="IJR77" s="154"/>
      <c r="IJS77" s="154"/>
      <c r="IJT77" s="154"/>
      <c r="IJU77" s="154"/>
      <c r="IJV77" s="154"/>
      <c r="IJW77" s="154"/>
      <c r="IJX77" s="154"/>
      <c r="IJY77" s="154"/>
      <c r="IJZ77" s="154"/>
      <c r="IKA77" s="154"/>
      <c r="IKB77" s="154"/>
      <c r="IKC77" s="154"/>
      <c r="IKD77" s="154"/>
      <c r="IKE77" s="154"/>
      <c r="IKF77" s="154"/>
      <c r="IKG77" s="154"/>
      <c r="IKH77" s="154"/>
      <c r="IKI77" s="154"/>
      <c r="IKJ77" s="154"/>
      <c r="IKK77" s="154"/>
      <c r="IKL77" s="154"/>
      <c r="IKM77" s="154"/>
      <c r="IKN77" s="154"/>
      <c r="IKO77" s="154"/>
      <c r="IKP77" s="154"/>
      <c r="IKQ77" s="154"/>
      <c r="IKR77" s="154"/>
      <c r="IKS77" s="154"/>
      <c r="IKT77" s="154"/>
      <c r="IKU77" s="154"/>
      <c r="IKV77" s="154"/>
      <c r="IKW77" s="154"/>
      <c r="IKX77" s="154"/>
      <c r="IKY77" s="154"/>
      <c r="IKZ77" s="154"/>
      <c r="ILA77" s="154"/>
      <c r="ILB77" s="154"/>
      <c r="ILC77" s="154"/>
      <c r="ILD77" s="154"/>
      <c r="ILE77" s="154"/>
      <c r="ILF77" s="154"/>
      <c r="ILG77" s="154"/>
      <c r="ILH77" s="154"/>
      <c r="ILI77" s="154"/>
      <c r="ILJ77" s="154"/>
      <c r="ILK77" s="154"/>
      <c r="ILL77" s="154"/>
      <c r="ILM77" s="154"/>
      <c r="ILN77" s="154"/>
      <c r="ILO77" s="154"/>
      <c r="ILP77" s="154"/>
      <c r="ILQ77" s="154"/>
      <c r="ILR77" s="154"/>
      <c r="ILS77" s="154"/>
      <c r="ILT77" s="154"/>
      <c r="ILU77" s="154"/>
      <c r="ILV77" s="154"/>
      <c r="ILW77" s="154"/>
      <c r="ILX77" s="154"/>
      <c r="ILY77" s="154"/>
      <c r="ILZ77" s="154"/>
      <c r="IMA77" s="154"/>
      <c r="IMB77" s="154"/>
      <c r="IMC77" s="154"/>
      <c r="IMD77" s="154"/>
      <c r="IME77" s="154"/>
      <c r="IMF77" s="154"/>
      <c r="IMG77" s="154"/>
      <c r="IMH77" s="154"/>
      <c r="IMI77" s="154"/>
      <c r="IMJ77" s="154"/>
      <c r="IMK77" s="154"/>
      <c r="IML77" s="154"/>
      <c r="IMM77" s="154"/>
      <c r="IMN77" s="154"/>
      <c r="IMO77" s="154"/>
      <c r="IMP77" s="154"/>
      <c r="IMQ77" s="154"/>
      <c r="IMR77" s="154"/>
      <c r="IMS77" s="154"/>
      <c r="IMT77" s="154"/>
      <c r="IMU77" s="154"/>
      <c r="IMV77" s="154"/>
      <c r="IMW77" s="154"/>
      <c r="IMX77" s="154"/>
      <c r="IMY77" s="154"/>
      <c r="IMZ77" s="154"/>
      <c r="INA77" s="154"/>
      <c r="INB77" s="154"/>
      <c r="INC77" s="154"/>
      <c r="IND77" s="154"/>
      <c r="INE77" s="154"/>
      <c r="INF77" s="154"/>
      <c r="ING77" s="154"/>
      <c r="INH77" s="154"/>
      <c r="INI77" s="154"/>
      <c r="INJ77" s="154"/>
      <c r="INK77" s="154"/>
      <c r="INL77" s="154"/>
      <c r="INM77" s="154"/>
      <c r="INN77" s="154"/>
      <c r="INO77" s="154"/>
      <c r="INP77" s="154"/>
      <c r="INQ77" s="154"/>
      <c r="INR77" s="154"/>
      <c r="INS77" s="154"/>
      <c r="INT77" s="154"/>
      <c r="INU77" s="154"/>
      <c r="INV77" s="154"/>
      <c r="INW77" s="154"/>
      <c r="INX77" s="154"/>
      <c r="INY77" s="154"/>
      <c r="INZ77" s="154"/>
      <c r="IOA77" s="154"/>
      <c r="IOB77" s="154"/>
      <c r="IOC77" s="154"/>
      <c r="IOD77" s="154"/>
      <c r="IOE77" s="154"/>
      <c r="IOF77" s="154"/>
      <c r="IOG77" s="154"/>
      <c r="IOH77" s="154"/>
      <c r="IOI77" s="154"/>
      <c r="IOJ77" s="154"/>
      <c r="IOK77" s="154"/>
      <c r="IOL77" s="154"/>
      <c r="IOM77" s="154"/>
      <c r="ION77" s="154"/>
      <c r="IOO77" s="154"/>
      <c r="IOP77" s="154"/>
      <c r="IOQ77" s="154"/>
      <c r="IOR77" s="154"/>
      <c r="IOS77" s="154"/>
      <c r="IOT77" s="154"/>
      <c r="IOU77" s="154"/>
      <c r="IOV77" s="154"/>
      <c r="IOW77" s="154"/>
      <c r="IOX77" s="154"/>
      <c r="IOY77" s="154"/>
      <c r="IOZ77" s="154"/>
      <c r="IPA77" s="154"/>
      <c r="IPB77" s="154"/>
      <c r="IPC77" s="154"/>
      <c r="IPD77" s="154"/>
      <c r="IPE77" s="154"/>
      <c r="IPF77" s="154"/>
      <c r="IPG77" s="154"/>
      <c r="IPH77" s="154"/>
      <c r="IPI77" s="154"/>
      <c r="IPJ77" s="154"/>
      <c r="IPK77" s="154"/>
      <c r="IPL77" s="154"/>
      <c r="IPM77" s="154"/>
      <c r="IPN77" s="154"/>
      <c r="IPO77" s="154"/>
      <c r="IPP77" s="154"/>
      <c r="IPQ77" s="154"/>
      <c r="IPR77" s="154"/>
      <c r="IPS77" s="154"/>
      <c r="IPT77" s="154"/>
      <c r="IPU77" s="154"/>
      <c r="IPV77" s="154"/>
      <c r="IPW77" s="154"/>
      <c r="IPX77" s="154"/>
      <c r="IPY77" s="154"/>
      <c r="IPZ77" s="154"/>
      <c r="IQA77" s="154"/>
      <c r="IQB77" s="154"/>
      <c r="IQC77" s="154"/>
      <c r="IQD77" s="154"/>
      <c r="IQE77" s="154"/>
      <c r="IQF77" s="154"/>
      <c r="IQG77" s="154"/>
      <c r="IQH77" s="154"/>
      <c r="IQI77" s="154"/>
      <c r="IQJ77" s="154"/>
      <c r="IQK77" s="154"/>
      <c r="IQL77" s="154"/>
      <c r="IQM77" s="154"/>
      <c r="IQN77" s="154"/>
      <c r="IQO77" s="154"/>
      <c r="IQP77" s="154"/>
      <c r="IQQ77" s="154"/>
      <c r="IQR77" s="154"/>
      <c r="IQS77" s="154"/>
      <c r="IQT77" s="154"/>
      <c r="IQU77" s="154"/>
      <c r="IQV77" s="154"/>
      <c r="IQW77" s="154"/>
      <c r="IQX77" s="154"/>
      <c r="IQY77" s="154"/>
      <c r="IQZ77" s="154"/>
      <c r="IRA77" s="154"/>
      <c r="IRB77" s="154"/>
      <c r="IRC77" s="154"/>
      <c r="IRD77" s="154"/>
      <c r="IRE77" s="154"/>
      <c r="IRF77" s="154"/>
      <c r="IRG77" s="154"/>
      <c r="IRH77" s="154"/>
      <c r="IRI77" s="154"/>
      <c r="IRJ77" s="154"/>
      <c r="IRK77" s="154"/>
      <c r="IRL77" s="154"/>
      <c r="IRM77" s="154"/>
      <c r="IRN77" s="154"/>
      <c r="IRO77" s="154"/>
      <c r="IRP77" s="154"/>
      <c r="IRQ77" s="154"/>
      <c r="IRR77" s="154"/>
      <c r="IRS77" s="154"/>
      <c r="IRT77" s="154"/>
      <c r="IRU77" s="154"/>
      <c r="IRV77" s="154"/>
      <c r="IRW77" s="154"/>
      <c r="IRX77" s="154"/>
      <c r="IRY77" s="154"/>
      <c r="IRZ77" s="154"/>
      <c r="ISA77" s="154"/>
      <c r="ISB77" s="154"/>
      <c r="ISC77" s="154"/>
      <c r="ISD77" s="154"/>
      <c r="ISE77" s="154"/>
      <c r="ISF77" s="154"/>
      <c r="ISG77" s="154"/>
      <c r="ISH77" s="154"/>
      <c r="ISI77" s="154"/>
      <c r="ISJ77" s="154"/>
      <c r="ISK77" s="154"/>
      <c r="ISL77" s="154"/>
      <c r="ISM77" s="154"/>
      <c r="ISN77" s="154"/>
      <c r="ISO77" s="154"/>
      <c r="ISP77" s="154"/>
      <c r="ISQ77" s="154"/>
      <c r="ISR77" s="154"/>
      <c r="ISS77" s="154"/>
      <c r="IST77" s="154"/>
      <c r="ISU77" s="154"/>
      <c r="ISV77" s="154"/>
      <c r="ISW77" s="154"/>
      <c r="ISX77" s="154"/>
      <c r="ISY77" s="154"/>
      <c r="ISZ77" s="154"/>
      <c r="ITA77" s="154"/>
      <c r="ITB77" s="154"/>
      <c r="ITC77" s="154"/>
      <c r="ITD77" s="154"/>
      <c r="ITE77" s="154"/>
      <c r="ITF77" s="154"/>
      <c r="ITG77" s="154"/>
      <c r="ITH77" s="154"/>
      <c r="ITI77" s="154"/>
      <c r="ITJ77" s="154"/>
      <c r="ITK77" s="154"/>
      <c r="ITL77" s="154"/>
      <c r="ITM77" s="154"/>
      <c r="ITN77" s="154"/>
      <c r="ITO77" s="154"/>
      <c r="ITP77" s="154"/>
      <c r="ITQ77" s="154"/>
      <c r="ITR77" s="154"/>
      <c r="ITS77" s="154"/>
      <c r="ITT77" s="154"/>
      <c r="ITU77" s="154"/>
      <c r="ITV77" s="154"/>
      <c r="ITW77" s="154"/>
      <c r="ITX77" s="154"/>
      <c r="ITY77" s="154"/>
      <c r="ITZ77" s="154"/>
      <c r="IUA77" s="154"/>
      <c r="IUB77" s="154"/>
      <c r="IUC77" s="154"/>
      <c r="IUD77" s="154"/>
      <c r="IUE77" s="154"/>
      <c r="IUF77" s="154"/>
      <c r="IUG77" s="154"/>
      <c r="IUH77" s="154"/>
      <c r="IUI77" s="154"/>
      <c r="IUJ77" s="154"/>
      <c r="IUK77" s="154"/>
      <c r="IUL77" s="154"/>
      <c r="IUM77" s="154"/>
      <c r="IUN77" s="154"/>
      <c r="IUO77" s="154"/>
      <c r="IUP77" s="154"/>
      <c r="IUQ77" s="154"/>
      <c r="IUR77" s="154"/>
      <c r="IUS77" s="154"/>
      <c r="IUT77" s="154"/>
      <c r="IUU77" s="154"/>
      <c r="IUV77" s="154"/>
      <c r="IUW77" s="154"/>
      <c r="IUX77" s="154"/>
      <c r="IUY77" s="154"/>
      <c r="IUZ77" s="154"/>
      <c r="IVA77" s="154"/>
      <c r="IVB77" s="154"/>
      <c r="IVC77" s="154"/>
      <c r="IVD77" s="154"/>
      <c r="IVE77" s="154"/>
      <c r="IVF77" s="154"/>
      <c r="IVG77" s="154"/>
      <c r="IVH77" s="154"/>
      <c r="IVI77" s="154"/>
      <c r="IVJ77" s="154"/>
      <c r="IVK77" s="154"/>
      <c r="IVL77" s="154"/>
      <c r="IVM77" s="154"/>
      <c r="IVN77" s="154"/>
      <c r="IVO77" s="154"/>
      <c r="IVP77" s="154"/>
      <c r="IVQ77" s="154"/>
      <c r="IVR77" s="154"/>
      <c r="IVS77" s="154"/>
      <c r="IVT77" s="154"/>
      <c r="IVU77" s="154"/>
      <c r="IVV77" s="154"/>
      <c r="IVW77" s="154"/>
      <c r="IVX77" s="154"/>
      <c r="IVY77" s="154"/>
      <c r="IVZ77" s="154"/>
      <c r="IWA77" s="154"/>
      <c r="IWB77" s="154"/>
      <c r="IWC77" s="154"/>
      <c r="IWD77" s="154"/>
      <c r="IWE77" s="154"/>
      <c r="IWF77" s="154"/>
      <c r="IWG77" s="154"/>
      <c r="IWH77" s="154"/>
      <c r="IWI77" s="154"/>
      <c r="IWJ77" s="154"/>
      <c r="IWK77" s="154"/>
      <c r="IWL77" s="154"/>
      <c r="IWM77" s="154"/>
      <c r="IWN77" s="154"/>
      <c r="IWO77" s="154"/>
      <c r="IWP77" s="154"/>
      <c r="IWQ77" s="154"/>
      <c r="IWR77" s="154"/>
      <c r="IWS77" s="154"/>
      <c r="IWT77" s="154"/>
      <c r="IWU77" s="154"/>
      <c r="IWV77" s="154"/>
      <c r="IWW77" s="154"/>
      <c r="IWX77" s="154"/>
      <c r="IWY77" s="154"/>
      <c r="IWZ77" s="154"/>
      <c r="IXA77" s="154"/>
      <c r="IXB77" s="154"/>
      <c r="IXC77" s="154"/>
      <c r="IXD77" s="154"/>
      <c r="IXE77" s="154"/>
      <c r="IXF77" s="154"/>
      <c r="IXG77" s="154"/>
      <c r="IXH77" s="154"/>
      <c r="IXI77" s="154"/>
      <c r="IXJ77" s="154"/>
      <c r="IXK77" s="154"/>
      <c r="IXL77" s="154"/>
      <c r="IXM77" s="154"/>
      <c r="IXN77" s="154"/>
      <c r="IXO77" s="154"/>
      <c r="IXP77" s="154"/>
      <c r="IXQ77" s="154"/>
      <c r="IXR77" s="154"/>
      <c r="IXS77" s="154"/>
      <c r="IXT77" s="154"/>
      <c r="IXU77" s="154"/>
      <c r="IXV77" s="154"/>
      <c r="IXW77" s="154"/>
      <c r="IXX77" s="154"/>
      <c r="IXY77" s="154"/>
      <c r="IXZ77" s="154"/>
      <c r="IYA77" s="154"/>
      <c r="IYB77" s="154"/>
      <c r="IYC77" s="154"/>
      <c r="IYD77" s="154"/>
      <c r="IYE77" s="154"/>
      <c r="IYF77" s="154"/>
      <c r="IYG77" s="154"/>
      <c r="IYH77" s="154"/>
      <c r="IYI77" s="154"/>
      <c r="IYJ77" s="154"/>
      <c r="IYK77" s="154"/>
      <c r="IYL77" s="154"/>
      <c r="IYM77" s="154"/>
      <c r="IYN77" s="154"/>
      <c r="IYO77" s="154"/>
      <c r="IYP77" s="154"/>
      <c r="IYQ77" s="154"/>
      <c r="IYR77" s="154"/>
      <c r="IYS77" s="154"/>
      <c r="IYT77" s="154"/>
      <c r="IYU77" s="154"/>
      <c r="IYV77" s="154"/>
      <c r="IYW77" s="154"/>
      <c r="IYX77" s="154"/>
      <c r="IYY77" s="154"/>
      <c r="IYZ77" s="154"/>
      <c r="IZA77" s="154"/>
      <c r="IZB77" s="154"/>
      <c r="IZC77" s="154"/>
      <c r="IZD77" s="154"/>
      <c r="IZE77" s="154"/>
      <c r="IZF77" s="154"/>
      <c r="IZG77" s="154"/>
      <c r="IZH77" s="154"/>
      <c r="IZI77" s="154"/>
      <c r="IZJ77" s="154"/>
      <c r="IZK77" s="154"/>
      <c r="IZL77" s="154"/>
      <c r="IZM77" s="154"/>
      <c r="IZN77" s="154"/>
      <c r="IZO77" s="154"/>
      <c r="IZP77" s="154"/>
      <c r="IZQ77" s="154"/>
      <c r="IZR77" s="154"/>
      <c r="IZS77" s="154"/>
      <c r="IZT77" s="154"/>
      <c r="IZU77" s="154"/>
      <c r="IZV77" s="154"/>
      <c r="IZW77" s="154"/>
      <c r="IZX77" s="154"/>
      <c r="IZY77" s="154"/>
      <c r="IZZ77" s="154"/>
      <c r="JAA77" s="154"/>
      <c r="JAB77" s="154"/>
      <c r="JAC77" s="154"/>
      <c r="JAD77" s="154"/>
      <c r="JAE77" s="154"/>
      <c r="JAF77" s="154"/>
      <c r="JAG77" s="154"/>
      <c r="JAH77" s="154"/>
      <c r="JAI77" s="154"/>
      <c r="JAJ77" s="154"/>
      <c r="JAK77" s="154"/>
      <c r="JAL77" s="154"/>
      <c r="JAM77" s="154"/>
      <c r="JAN77" s="154"/>
      <c r="JAO77" s="154"/>
      <c r="JAP77" s="154"/>
      <c r="JAQ77" s="154"/>
      <c r="JAR77" s="154"/>
      <c r="JAS77" s="154"/>
      <c r="JAT77" s="154"/>
      <c r="JAU77" s="154"/>
      <c r="JAV77" s="154"/>
      <c r="JAW77" s="154"/>
      <c r="JAX77" s="154"/>
      <c r="JAY77" s="154"/>
      <c r="JAZ77" s="154"/>
      <c r="JBA77" s="154"/>
      <c r="JBB77" s="154"/>
      <c r="JBC77" s="154"/>
      <c r="JBD77" s="154"/>
      <c r="JBE77" s="154"/>
      <c r="JBF77" s="154"/>
      <c r="JBG77" s="154"/>
      <c r="JBH77" s="154"/>
      <c r="JBI77" s="154"/>
      <c r="JBJ77" s="154"/>
      <c r="JBK77" s="154"/>
      <c r="JBL77" s="154"/>
      <c r="JBM77" s="154"/>
      <c r="JBN77" s="154"/>
      <c r="JBO77" s="154"/>
      <c r="JBP77" s="154"/>
      <c r="JBQ77" s="154"/>
      <c r="JBR77" s="154"/>
      <c r="JBS77" s="154"/>
      <c r="JBT77" s="154"/>
      <c r="JBU77" s="154"/>
      <c r="JBV77" s="154"/>
      <c r="JBW77" s="154"/>
      <c r="JBX77" s="154"/>
      <c r="JBY77" s="154"/>
      <c r="JBZ77" s="154"/>
      <c r="JCA77" s="154"/>
      <c r="JCB77" s="154"/>
      <c r="JCC77" s="154"/>
      <c r="JCD77" s="154"/>
      <c r="JCE77" s="154"/>
      <c r="JCF77" s="154"/>
      <c r="JCG77" s="154"/>
      <c r="JCH77" s="154"/>
      <c r="JCI77" s="154"/>
      <c r="JCJ77" s="154"/>
      <c r="JCK77" s="154"/>
      <c r="JCL77" s="154"/>
      <c r="JCM77" s="154"/>
      <c r="JCN77" s="154"/>
      <c r="JCO77" s="154"/>
      <c r="JCP77" s="154"/>
      <c r="JCQ77" s="154"/>
      <c r="JCR77" s="154"/>
      <c r="JCS77" s="154"/>
      <c r="JCT77" s="154"/>
      <c r="JCU77" s="154"/>
      <c r="JCV77" s="154"/>
      <c r="JCW77" s="154"/>
      <c r="JCX77" s="154"/>
      <c r="JCY77" s="154"/>
      <c r="JCZ77" s="154"/>
      <c r="JDA77" s="154"/>
      <c r="JDB77" s="154"/>
      <c r="JDC77" s="154"/>
      <c r="JDD77" s="154"/>
      <c r="JDE77" s="154"/>
      <c r="JDF77" s="154"/>
      <c r="JDG77" s="154"/>
      <c r="JDH77" s="154"/>
      <c r="JDI77" s="154"/>
      <c r="JDJ77" s="154"/>
      <c r="JDK77" s="154"/>
      <c r="JDL77" s="154"/>
      <c r="JDM77" s="154"/>
      <c r="JDN77" s="154"/>
      <c r="JDO77" s="154"/>
      <c r="JDP77" s="154"/>
      <c r="JDQ77" s="154"/>
      <c r="JDR77" s="154"/>
      <c r="JDS77" s="154"/>
      <c r="JDT77" s="154"/>
      <c r="JDU77" s="154"/>
      <c r="JDV77" s="154"/>
      <c r="JDW77" s="154"/>
      <c r="JDX77" s="154"/>
      <c r="JDY77" s="154"/>
      <c r="JDZ77" s="154"/>
      <c r="JEA77" s="154"/>
      <c r="JEB77" s="154"/>
      <c r="JEC77" s="154"/>
      <c r="JED77" s="154"/>
      <c r="JEE77" s="154"/>
      <c r="JEF77" s="154"/>
      <c r="JEG77" s="154"/>
      <c r="JEH77" s="154"/>
      <c r="JEI77" s="154"/>
      <c r="JEJ77" s="154"/>
      <c r="JEK77" s="154"/>
      <c r="JEL77" s="154"/>
      <c r="JEM77" s="154"/>
      <c r="JEN77" s="154"/>
      <c r="JEO77" s="154"/>
      <c r="JEP77" s="154"/>
      <c r="JEQ77" s="154"/>
      <c r="JER77" s="154"/>
      <c r="JES77" s="154"/>
      <c r="JET77" s="154"/>
      <c r="JEU77" s="154"/>
      <c r="JEV77" s="154"/>
      <c r="JEW77" s="154"/>
      <c r="JEX77" s="154"/>
      <c r="JEY77" s="154"/>
      <c r="JEZ77" s="154"/>
      <c r="JFA77" s="154"/>
      <c r="JFB77" s="154"/>
      <c r="JFC77" s="154"/>
      <c r="JFD77" s="154"/>
      <c r="JFE77" s="154"/>
      <c r="JFF77" s="154"/>
      <c r="JFG77" s="154"/>
      <c r="JFH77" s="154"/>
      <c r="JFI77" s="154"/>
      <c r="JFJ77" s="154"/>
      <c r="JFK77" s="154"/>
      <c r="JFL77" s="154"/>
      <c r="JFM77" s="154"/>
      <c r="JFN77" s="154"/>
      <c r="JFO77" s="154"/>
      <c r="JFP77" s="154"/>
      <c r="JFQ77" s="154"/>
      <c r="JFR77" s="154"/>
      <c r="JFS77" s="154"/>
      <c r="JFT77" s="154"/>
      <c r="JFU77" s="154"/>
      <c r="JFV77" s="154"/>
      <c r="JFW77" s="154"/>
      <c r="JFX77" s="154"/>
      <c r="JFY77" s="154"/>
      <c r="JFZ77" s="154"/>
      <c r="JGA77" s="154"/>
      <c r="JGB77" s="154"/>
      <c r="JGC77" s="154"/>
      <c r="JGD77" s="154"/>
      <c r="JGE77" s="154"/>
      <c r="JGF77" s="154"/>
      <c r="JGG77" s="154"/>
      <c r="JGH77" s="154"/>
      <c r="JGI77" s="154"/>
      <c r="JGJ77" s="154"/>
      <c r="JGK77" s="154"/>
      <c r="JGL77" s="154"/>
      <c r="JGM77" s="154"/>
      <c r="JGN77" s="154"/>
      <c r="JGO77" s="154"/>
      <c r="JGP77" s="154"/>
      <c r="JGQ77" s="154"/>
      <c r="JGR77" s="154"/>
      <c r="JGS77" s="154"/>
      <c r="JGT77" s="154"/>
      <c r="JGU77" s="154"/>
      <c r="JGV77" s="154"/>
      <c r="JGW77" s="154"/>
      <c r="JGX77" s="154"/>
      <c r="JGY77" s="154"/>
      <c r="JGZ77" s="154"/>
      <c r="JHA77" s="154"/>
      <c r="JHB77" s="154"/>
      <c r="JHC77" s="154"/>
      <c r="JHD77" s="154"/>
      <c r="JHE77" s="154"/>
      <c r="JHF77" s="154"/>
      <c r="JHG77" s="154"/>
      <c r="JHH77" s="154"/>
      <c r="JHI77" s="154"/>
      <c r="JHJ77" s="154"/>
      <c r="JHK77" s="154"/>
      <c r="JHL77" s="154"/>
      <c r="JHM77" s="154"/>
      <c r="JHN77" s="154"/>
      <c r="JHO77" s="154"/>
      <c r="JHP77" s="154"/>
      <c r="JHQ77" s="154"/>
      <c r="JHR77" s="154"/>
      <c r="JHS77" s="154"/>
      <c r="JHT77" s="154"/>
      <c r="JHU77" s="154"/>
      <c r="JHV77" s="154"/>
      <c r="JHW77" s="154"/>
      <c r="JHX77" s="154"/>
      <c r="JHY77" s="154"/>
      <c r="JHZ77" s="154"/>
      <c r="JIA77" s="154"/>
      <c r="JIB77" s="154"/>
      <c r="JIC77" s="154"/>
      <c r="JID77" s="154"/>
      <c r="JIE77" s="154"/>
      <c r="JIF77" s="154"/>
      <c r="JIG77" s="154"/>
      <c r="JIH77" s="154"/>
      <c r="JII77" s="154"/>
      <c r="JIJ77" s="154"/>
      <c r="JIK77" s="154"/>
      <c r="JIL77" s="154"/>
      <c r="JIM77" s="154"/>
      <c r="JIN77" s="154"/>
      <c r="JIO77" s="154"/>
      <c r="JIP77" s="154"/>
      <c r="JIQ77" s="154"/>
      <c r="JIR77" s="154"/>
      <c r="JIS77" s="154"/>
      <c r="JIT77" s="154"/>
      <c r="JIU77" s="154"/>
      <c r="JIV77" s="154"/>
      <c r="JIW77" s="154"/>
      <c r="JIX77" s="154"/>
      <c r="JIY77" s="154"/>
      <c r="JIZ77" s="154"/>
      <c r="JJA77" s="154"/>
      <c r="JJB77" s="154"/>
      <c r="JJC77" s="154"/>
      <c r="JJD77" s="154"/>
      <c r="JJE77" s="154"/>
      <c r="JJF77" s="154"/>
      <c r="JJG77" s="154"/>
      <c r="JJH77" s="154"/>
      <c r="JJI77" s="154"/>
      <c r="JJJ77" s="154"/>
      <c r="JJK77" s="154"/>
      <c r="JJL77" s="154"/>
      <c r="JJM77" s="154"/>
      <c r="JJN77" s="154"/>
      <c r="JJO77" s="154"/>
      <c r="JJP77" s="154"/>
      <c r="JJQ77" s="154"/>
      <c r="JJR77" s="154"/>
      <c r="JJS77" s="154"/>
      <c r="JJT77" s="154"/>
      <c r="JJU77" s="154"/>
      <c r="JJV77" s="154"/>
      <c r="JJW77" s="154"/>
      <c r="JJX77" s="154"/>
      <c r="JJY77" s="154"/>
      <c r="JJZ77" s="154"/>
      <c r="JKA77" s="154"/>
      <c r="JKB77" s="154"/>
      <c r="JKC77" s="154"/>
      <c r="JKD77" s="154"/>
      <c r="JKE77" s="154"/>
      <c r="JKF77" s="154"/>
      <c r="JKG77" s="154"/>
      <c r="JKH77" s="154"/>
      <c r="JKI77" s="154"/>
      <c r="JKJ77" s="154"/>
      <c r="JKK77" s="154"/>
      <c r="JKL77" s="154"/>
      <c r="JKM77" s="154"/>
      <c r="JKN77" s="154"/>
      <c r="JKO77" s="154"/>
      <c r="JKP77" s="154"/>
      <c r="JKQ77" s="154"/>
      <c r="JKR77" s="154"/>
      <c r="JKS77" s="154"/>
      <c r="JKT77" s="154"/>
      <c r="JKU77" s="154"/>
      <c r="JKV77" s="154"/>
      <c r="JKW77" s="154"/>
      <c r="JKX77" s="154"/>
      <c r="JKY77" s="154"/>
      <c r="JKZ77" s="154"/>
      <c r="JLA77" s="154"/>
      <c r="JLB77" s="154"/>
      <c r="JLC77" s="154"/>
      <c r="JLD77" s="154"/>
      <c r="JLE77" s="154"/>
      <c r="JLF77" s="154"/>
      <c r="JLG77" s="154"/>
      <c r="JLH77" s="154"/>
      <c r="JLI77" s="154"/>
      <c r="JLJ77" s="154"/>
      <c r="JLK77" s="154"/>
      <c r="JLL77" s="154"/>
      <c r="JLM77" s="154"/>
      <c r="JLN77" s="154"/>
      <c r="JLO77" s="154"/>
      <c r="JLP77" s="154"/>
      <c r="JLQ77" s="154"/>
      <c r="JLR77" s="154"/>
      <c r="JLS77" s="154"/>
      <c r="JLT77" s="154"/>
      <c r="JLU77" s="154"/>
      <c r="JLV77" s="154"/>
      <c r="JLW77" s="154"/>
      <c r="JLX77" s="154"/>
      <c r="JLY77" s="154"/>
      <c r="JLZ77" s="154"/>
      <c r="JMA77" s="154"/>
      <c r="JMB77" s="154"/>
      <c r="JMC77" s="154"/>
      <c r="JMD77" s="154"/>
      <c r="JME77" s="154"/>
      <c r="JMF77" s="154"/>
      <c r="JMG77" s="154"/>
      <c r="JMH77" s="154"/>
      <c r="JMI77" s="154"/>
      <c r="JMJ77" s="154"/>
      <c r="JMK77" s="154"/>
      <c r="JML77" s="154"/>
      <c r="JMM77" s="154"/>
      <c r="JMN77" s="154"/>
      <c r="JMO77" s="154"/>
      <c r="JMP77" s="154"/>
      <c r="JMQ77" s="154"/>
      <c r="JMR77" s="154"/>
      <c r="JMS77" s="154"/>
      <c r="JMT77" s="154"/>
      <c r="JMU77" s="154"/>
      <c r="JMV77" s="154"/>
      <c r="JMW77" s="154"/>
      <c r="JMX77" s="154"/>
      <c r="JMY77" s="154"/>
      <c r="JMZ77" s="154"/>
      <c r="JNA77" s="154"/>
      <c r="JNB77" s="154"/>
      <c r="JNC77" s="154"/>
      <c r="JND77" s="154"/>
      <c r="JNE77" s="154"/>
      <c r="JNF77" s="154"/>
      <c r="JNG77" s="154"/>
      <c r="JNH77" s="154"/>
      <c r="JNI77" s="154"/>
      <c r="JNJ77" s="154"/>
      <c r="JNK77" s="154"/>
      <c r="JNL77" s="154"/>
      <c r="JNM77" s="154"/>
      <c r="JNN77" s="154"/>
      <c r="JNO77" s="154"/>
      <c r="JNP77" s="154"/>
      <c r="JNQ77" s="154"/>
      <c r="JNR77" s="154"/>
      <c r="JNS77" s="154"/>
      <c r="JNT77" s="154"/>
      <c r="JNU77" s="154"/>
      <c r="JNV77" s="154"/>
      <c r="JNW77" s="154"/>
      <c r="JNX77" s="154"/>
      <c r="JNY77" s="154"/>
      <c r="JNZ77" s="154"/>
      <c r="JOA77" s="154"/>
      <c r="JOB77" s="154"/>
      <c r="JOC77" s="154"/>
      <c r="JOD77" s="154"/>
      <c r="JOE77" s="154"/>
      <c r="JOF77" s="154"/>
      <c r="JOG77" s="154"/>
      <c r="JOH77" s="154"/>
      <c r="JOI77" s="154"/>
      <c r="JOJ77" s="154"/>
      <c r="JOK77" s="154"/>
      <c r="JOL77" s="154"/>
      <c r="JOM77" s="154"/>
      <c r="JON77" s="154"/>
      <c r="JOO77" s="154"/>
      <c r="JOP77" s="154"/>
      <c r="JOQ77" s="154"/>
      <c r="JOR77" s="154"/>
      <c r="JOS77" s="154"/>
      <c r="JOT77" s="154"/>
      <c r="JOU77" s="154"/>
      <c r="JOV77" s="154"/>
      <c r="JOW77" s="154"/>
      <c r="JOX77" s="154"/>
      <c r="JOY77" s="154"/>
      <c r="JOZ77" s="154"/>
      <c r="JPA77" s="154"/>
      <c r="JPB77" s="154"/>
      <c r="JPC77" s="154"/>
      <c r="JPD77" s="154"/>
      <c r="JPE77" s="154"/>
      <c r="JPF77" s="154"/>
      <c r="JPG77" s="154"/>
      <c r="JPH77" s="154"/>
      <c r="JPI77" s="154"/>
      <c r="JPJ77" s="154"/>
      <c r="JPK77" s="154"/>
      <c r="JPL77" s="154"/>
      <c r="JPM77" s="154"/>
      <c r="JPN77" s="154"/>
      <c r="JPO77" s="154"/>
      <c r="JPP77" s="154"/>
      <c r="JPQ77" s="154"/>
      <c r="JPR77" s="154"/>
      <c r="JPS77" s="154"/>
      <c r="JPT77" s="154"/>
      <c r="JPU77" s="154"/>
      <c r="JPV77" s="154"/>
      <c r="JPW77" s="154"/>
      <c r="JPX77" s="154"/>
      <c r="JPY77" s="154"/>
      <c r="JPZ77" s="154"/>
      <c r="JQA77" s="154"/>
      <c r="JQB77" s="154"/>
      <c r="JQC77" s="154"/>
      <c r="JQD77" s="154"/>
      <c r="JQE77" s="154"/>
      <c r="JQF77" s="154"/>
      <c r="JQG77" s="154"/>
      <c r="JQH77" s="154"/>
      <c r="JQI77" s="154"/>
      <c r="JQJ77" s="154"/>
      <c r="JQK77" s="154"/>
      <c r="JQL77" s="154"/>
      <c r="JQM77" s="154"/>
      <c r="JQN77" s="154"/>
      <c r="JQO77" s="154"/>
      <c r="JQP77" s="154"/>
      <c r="JQQ77" s="154"/>
      <c r="JQR77" s="154"/>
      <c r="JQS77" s="154"/>
      <c r="JQT77" s="154"/>
      <c r="JQU77" s="154"/>
      <c r="JQV77" s="154"/>
      <c r="JQW77" s="154"/>
      <c r="JQX77" s="154"/>
      <c r="JQY77" s="154"/>
      <c r="JQZ77" s="154"/>
      <c r="JRA77" s="154"/>
      <c r="JRB77" s="154"/>
      <c r="JRC77" s="154"/>
      <c r="JRD77" s="154"/>
      <c r="JRE77" s="154"/>
      <c r="JRF77" s="154"/>
      <c r="JRG77" s="154"/>
      <c r="JRH77" s="154"/>
      <c r="JRI77" s="154"/>
      <c r="JRJ77" s="154"/>
      <c r="JRK77" s="154"/>
      <c r="JRL77" s="154"/>
      <c r="JRM77" s="154"/>
      <c r="JRN77" s="154"/>
      <c r="JRO77" s="154"/>
      <c r="JRP77" s="154"/>
      <c r="JRQ77" s="154"/>
      <c r="JRR77" s="154"/>
      <c r="JRS77" s="154"/>
      <c r="JRT77" s="154"/>
      <c r="JRU77" s="154"/>
      <c r="JRV77" s="154"/>
      <c r="JRW77" s="154"/>
      <c r="JRX77" s="154"/>
      <c r="JRY77" s="154"/>
      <c r="JRZ77" s="154"/>
      <c r="JSA77" s="154"/>
      <c r="JSB77" s="154"/>
      <c r="JSC77" s="154"/>
      <c r="JSD77" s="154"/>
      <c r="JSE77" s="154"/>
      <c r="JSF77" s="154"/>
      <c r="JSG77" s="154"/>
      <c r="JSH77" s="154"/>
      <c r="JSI77" s="154"/>
      <c r="JSJ77" s="154"/>
      <c r="JSK77" s="154"/>
      <c r="JSL77" s="154"/>
      <c r="JSM77" s="154"/>
      <c r="JSN77" s="154"/>
      <c r="JSO77" s="154"/>
      <c r="JSP77" s="154"/>
      <c r="JSQ77" s="154"/>
      <c r="JSR77" s="154"/>
      <c r="JSS77" s="154"/>
      <c r="JST77" s="154"/>
      <c r="JSU77" s="154"/>
      <c r="JSV77" s="154"/>
      <c r="JSW77" s="154"/>
      <c r="JSX77" s="154"/>
      <c r="JSY77" s="154"/>
      <c r="JSZ77" s="154"/>
      <c r="JTA77" s="154"/>
      <c r="JTB77" s="154"/>
      <c r="JTC77" s="154"/>
      <c r="JTD77" s="154"/>
      <c r="JTE77" s="154"/>
      <c r="JTF77" s="154"/>
      <c r="JTG77" s="154"/>
      <c r="JTH77" s="154"/>
      <c r="JTI77" s="154"/>
      <c r="JTJ77" s="154"/>
      <c r="JTK77" s="154"/>
      <c r="JTL77" s="154"/>
      <c r="JTM77" s="154"/>
      <c r="JTN77" s="154"/>
      <c r="JTO77" s="154"/>
      <c r="JTP77" s="154"/>
      <c r="JTQ77" s="154"/>
      <c r="JTR77" s="154"/>
      <c r="JTS77" s="154"/>
      <c r="JTT77" s="154"/>
      <c r="JTU77" s="154"/>
      <c r="JTV77" s="154"/>
      <c r="JTW77" s="154"/>
      <c r="JTX77" s="154"/>
      <c r="JTY77" s="154"/>
      <c r="JTZ77" s="154"/>
      <c r="JUA77" s="154"/>
      <c r="JUB77" s="154"/>
      <c r="JUC77" s="154"/>
      <c r="JUD77" s="154"/>
      <c r="JUE77" s="154"/>
      <c r="JUF77" s="154"/>
      <c r="JUG77" s="154"/>
      <c r="JUH77" s="154"/>
      <c r="JUI77" s="154"/>
      <c r="JUJ77" s="154"/>
      <c r="JUK77" s="154"/>
      <c r="JUL77" s="154"/>
      <c r="JUM77" s="154"/>
      <c r="JUN77" s="154"/>
      <c r="JUO77" s="154"/>
      <c r="JUP77" s="154"/>
      <c r="JUQ77" s="154"/>
      <c r="JUR77" s="154"/>
      <c r="JUS77" s="154"/>
      <c r="JUT77" s="154"/>
      <c r="JUU77" s="154"/>
      <c r="JUV77" s="154"/>
      <c r="JUW77" s="154"/>
      <c r="JUX77" s="154"/>
      <c r="JUY77" s="154"/>
      <c r="JUZ77" s="154"/>
      <c r="JVA77" s="154"/>
      <c r="JVB77" s="154"/>
      <c r="JVC77" s="154"/>
      <c r="JVD77" s="154"/>
      <c r="JVE77" s="154"/>
      <c r="JVF77" s="154"/>
      <c r="JVG77" s="154"/>
      <c r="JVH77" s="154"/>
      <c r="JVI77" s="154"/>
      <c r="JVJ77" s="154"/>
      <c r="JVK77" s="154"/>
      <c r="JVL77" s="154"/>
      <c r="JVM77" s="154"/>
      <c r="JVN77" s="154"/>
      <c r="JVO77" s="154"/>
      <c r="JVP77" s="154"/>
      <c r="JVQ77" s="154"/>
      <c r="JVR77" s="154"/>
      <c r="JVS77" s="154"/>
      <c r="JVT77" s="154"/>
      <c r="JVU77" s="154"/>
      <c r="JVV77" s="154"/>
      <c r="JVW77" s="154"/>
      <c r="JVX77" s="154"/>
      <c r="JVY77" s="154"/>
      <c r="JVZ77" s="154"/>
      <c r="JWA77" s="154"/>
      <c r="JWB77" s="154"/>
      <c r="JWC77" s="154"/>
      <c r="JWD77" s="154"/>
      <c r="JWE77" s="154"/>
      <c r="JWF77" s="154"/>
      <c r="JWG77" s="154"/>
      <c r="JWH77" s="154"/>
      <c r="JWI77" s="154"/>
      <c r="JWJ77" s="154"/>
      <c r="JWK77" s="154"/>
      <c r="JWL77" s="154"/>
      <c r="JWM77" s="154"/>
      <c r="JWN77" s="154"/>
      <c r="JWO77" s="154"/>
      <c r="JWP77" s="154"/>
      <c r="JWQ77" s="154"/>
      <c r="JWR77" s="154"/>
      <c r="JWS77" s="154"/>
      <c r="JWT77" s="154"/>
      <c r="JWU77" s="154"/>
      <c r="JWV77" s="154"/>
      <c r="JWW77" s="154"/>
      <c r="JWX77" s="154"/>
      <c r="JWY77" s="154"/>
      <c r="JWZ77" s="154"/>
      <c r="JXA77" s="154"/>
      <c r="JXB77" s="154"/>
      <c r="JXC77" s="154"/>
      <c r="JXD77" s="154"/>
      <c r="JXE77" s="154"/>
      <c r="JXF77" s="154"/>
      <c r="JXG77" s="154"/>
      <c r="JXH77" s="154"/>
      <c r="JXI77" s="154"/>
      <c r="JXJ77" s="154"/>
      <c r="JXK77" s="154"/>
      <c r="JXL77" s="154"/>
      <c r="JXM77" s="154"/>
      <c r="JXN77" s="154"/>
      <c r="JXO77" s="154"/>
      <c r="JXP77" s="154"/>
      <c r="JXQ77" s="154"/>
      <c r="JXR77" s="154"/>
      <c r="JXS77" s="154"/>
      <c r="JXT77" s="154"/>
      <c r="JXU77" s="154"/>
      <c r="JXV77" s="154"/>
      <c r="JXW77" s="154"/>
      <c r="JXX77" s="154"/>
      <c r="JXY77" s="154"/>
      <c r="JXZ77" s="154"/>
      <c r="JYA77" s="154"/>
      <c r="JYB77" s="154"/>
      <c r="JYC77" s="154"/>
      <c r="JYD77" s="154"/>
      <c r="JYE77" s="154"/>
      <c r="JYF77" s="154"/>
      <c r="JYG77" s="154"/>
      <c r="JYH77" s="154"/>
      <c r="JYI77" s="154"/>
      <c r="JYJ77" s="154"/>
      <c r="JYK77" s="154"/>
      <c r="JYL77" s="154"/>
      <c r="JYM77" s="154"/>
      <c r="JYN77" s="154"/>
      <c r="JYO77" s="154"/>
      <c r="JYP77" s="154"/>
      <c r="JYQ77" s="154"/>
      <c r="JYR77" s="154"/>
      <c r="JYS77" s="154"/>
      <c r="JYT77" s="154"/>
      <c r="JYU77" s="154"/>
      <c r="JYV77" s="154"/>
      <c r="JYW77" s="154"/>
      <c r="JYX77" s="154"/>
      <c r="JYY77" s="154"/>
      <c r="JYZ77" s="154"/>
      <c r="JZA77" s="154"/>
      <c r="JZB77" s="154"/>
      <c r="JZC77" s="154"/>
      <c r="JZD77" s="154"/>
      <c r="JZE77" s="154"/>
      <c r="JZF77" s="154"/>
      <c r="JZG77" s="154"/>
      <c r="JZH77" s="154"/>
      <c r="JZI77" s="154"/>
      <c r="JZJ77" s="154"/>
      <c r="JZK77" s="154"/>
      <c r="JZL77" s="154"/>
      <c r="JZM77" s="154"/>
      <c r="JZN77" s="154"/>
      <c r="JZO77" s="154"/>
      <c r="JZP77" s="154"/>
      <c r="JZQ77" s="154"/>
      <c r="JZR77" s="154"/>
      <c r="JZS77" s="154"/>
      <c r="JZT77" s="154"/>
      <c r="JZU77" s="154"/>
      <c r="JZV77" s="154"/>
      <c r="JZW77" s="154"/>
      <c r="JZX77" s="154"/>
      <c r="JZY77" s="154"/>
      <c r="JZZ77" s="154"/>
      <c r="KAA77" s="154"/>
      <c r="KAB77" s="154"/>
      <c r="KAC77" s="154"/>
      <c r="KAD77" s="154"/>
      <c r="KAE77" s="154"/>
      <c r="KAF77" s="154"/>
      <c r="KAG77" s="154"/>
      <c r="KAH77" s="154"/>
      <c r="KAI77" s="154"/>
      <c r="KAJ77" s="154"/>
      <c r="KAK77" s="154"/>
      <c r="KAL77" s="154"/>
      <c r="KAM77" s="154"/>
      <c r="KAN77" s="154"/>
      <c r="KAO77" s="154"/>
      <c r="KAP77" s="154"/>
      <c r="KAQ77" s="154"/>
      <c r="KAR77" s="154"/>
      <c r="KAS77" s="154"/>
      <c r="KAT77" s="154"/>
      <c r="KAU77" s="154"/>
      <c r="KAV77" s="154"/>
      <c r="KAW77" s="154"/>
      <c r="KAX77" s="154"/>
      <c r="KAY77" s="154"/>
      <c r="KAZ77" s="154"/>
      <c r="KBA77" s="154"/>
      <c r="KBB77" s="154"/>
      <c r="KBC77" s="154"/>
      <c r="KBD77" s="154"/>
      <c r="KBE77" s="154"/>
      <c r="KBF77" s="154"/>
      <c r="KBG77" s="154"/>
      <c r="KBH77" s="154"/>
      <c r="KBI77" s="154"/>
      <c r="KBJ77" s="154"/>
      <c r="KBK77" s="154"/>
      <c r="KBL77" s="154"/>
      <c r="KBM77" s="154"/>
      <c r="KBN77" s="154"/>
      <c r="KBO77" s="154"/>
      <c r="KBP77" s="154"/>
      <c r="KBQ77" s="154"/>
      <c r="KBR77" s="154"/>
      <c r="KBS77" s="154"/>
      <c r="KBT77" s="154"/>
      <c r="KBU77" s="154"/>
      <c r="KBV77" s="154"/>
      <c r="KBW77" s="154"/>
      <c r="KBX77" s="154"/>
      <c r="KBY77" s="154"/>
      <c r="KBZ77" s="154"/>
      <c r="KCA77" s="154"/>
      <c r="KCB77" s="154"/>
      <c r="KCC77" s="154"/>
      <c r="KCD77" s="154"/>
      <c r="KCE77" s="154"/>
      <c r="KCF77" s="154"/>
      <c r="KCG77" s="154"/>
      <c r="KCH77" s="154"/>
      <c r="KCI77" s="154"/>
      <c r="KCJ77" s="154"/>
      <c r="KCK77" s="154"/>
      <c r="KCL77" s="154"/>
      <c r="KCM77" s="154"/>
      <c r="KCN77" s="154"/>
      <c r="KCO77" s="154"/>
      <c r="KCP77" s="154"/>
      <c r="KCQ77" s="154"/>
      <c r="KCR77" s="154"/>
      <c r="KCS77" s="154"/>
      <c r="KCT77" s="154"/>
      <c r="KCU77" s="154"/>
      <c r="KCV77" s="154"/>
      <c r="KCW77" s="154"/>
      <c r="KCX77" s="154"/>
      <c r="KCY77" s="154"/>
      <c r="KCZ77" s="154"/>
      <c r="KDA77" s="154"/>
      <c r="KDB77" s="154"/>
      <c r="KDC77" s="154"/>
      <c r="KDD77" s="154"/>
      <c r="KDE77" s="154"/>
      <c r="KDF77" s="154"/>
      <c r="KDG77" s="154"/>
      <c r="KDH77" s="154"/>
      <c r="KDI77" s="154"/>
      <c r="KDJ77" s="154"/>
      <c r="KDK77" s="154"/>
      <c r="KDL77" s="154"/>
      <c r="KDM77" s="154"/>
      <c r="KDN77" s="154"/>
      <c r="KDO77" s="154"/>
      <c r="KDP77" s="154"/>
      <c r="KDQ77" s="154"/>
      <c r="KDR77" s="154"/>
      <c r="KDS77" s="154"/>
      <c r="KDT77" s="154"/>
      <c r="KDU77" s="154"/>
      <c r="KDV77" s="154"/>
      <c r="KDW77" s="154"/>
      <c r="KDX77" s="154"/>
      <c r="KDY77" s="154"/>
      <c r="KDZ77" s="154"/>
      <c r="KEA77" s="154"/>
      <c r="KEB77" s="154"/>
      <c r="KEC77" s="154"/>
      <c r="KED77" s="154"/>
      <c r="KEE77" s="154"/>
      <c r="KEF77" s="154"/>
      <c r="KEG77" s="154"/>
      <c r="KEH77" s="154"/>
      <c r="KEI77" s="154"/>
      <c r="KEJ77" s="154"/>
      <c r="KEK77" s="154"/>
      <c r="KEL77" s="154"/>
      <c r="KEM77" s="154"/>
      <c r="KEN77" s="154"/>
      <c r="KEO77" s="154"/>
      <c r="KEP77" s="154"/>
      <c r="KEQ77" s="154"/>
      <c r="KER77" s="154"/>
      <c r="KES77" s="154"/>
      <c r="KET77" s="154"/>
      <c r="KEU77" s="154"/>
      <c r="KEV77" s="154"/>
      <c r="KEW77" s="154"/>
      <c r="KEX77" s="154"/>
      <c r="KEY77" s="154"/>
      <c r="KEZ77" s="154"/>
      <c r="KFA77" s="154"/>
      <c r="KFB77" s="154"/>
      <c r="KFC77" s="154"/>
      <c r="KFD77" s="154"/>
      <c r="KFE77" s="154"/>
      <c r="KFF77" s="154"/>
      <c r="KFG77" s="154"/>
      <c r="KFH77" s="154"/>
      <c r="KFI77" s="154"/>
      <c r="KFJ77" s="154"/>
      <c r="KFK77" s="154"/>
      <c r="KFL77" s="154"/>
      <c r="KFM77" s="154"/>
      <c r="KFN77" s="154"/>
      <c r="KFO77" s="154"/>
      <c r="KFP77" s="154"/>
      <c r="KFQ77" s="154"/>
      <c r="KFR77" s="154"/>
      <c r="KFS77" s="154"/>
      <c r="KFT77" s="154"/>
      <c r="KFU77" s="154"/>
      <c r="KFV77" s="154"/>
      <c r="KFW77" s="154"/>
      <c r="KFX77" s="154"/>
      <c r="KFY77" s="154"/>
      <c r="KFZ77" s="154"/>
      <c r="KGA77" s="154"/>
      <c r="KGB77" s="154"/>
      <c r="KGC77" s="154"/>
      <c r="KGD77" s="154"/>
      <c r="KGE77" s="154"/>
      <c r="KGF77" s="154"/>
      <c r="KGG77" s="154"/>
      <c r="KGH77" s="154"/>
      <c r="KGI77" s="154"/>
      <c r="KGJ77" s="154"/>
      <c r="KGK77" s="154"/>
      <c r="KGL77" s="154"/>
      <c r="KGM77" s="154"/>
      <c r="KGN77" s="154"/>
      <c r="KGO77" s="154"/>
      <c r="KGP77" s="154"/>
      <c r="KGQ77" s="154"/>
      <c r="KGR77" s="154"/>
      <c r="KGS77" s="154"/>
      <c r="KGT77" s="154"/>
      <c r="KGU77" s="154"/>
      <c r="KGV77" s="154"/>
      <c r="KGW77" s="154"/>
      <c r="KGX77" s="154"/>
      <c r="KGY77" s="154"/>
      <c r="KGZ77" s="154"/>
      <c r="KHA77" s="154"/>
      <c r="KHB77" s="154"/>
      <c r="KHC77" s="154"/>
      <c r="KHD77" s="154"/>
      <c r="KHE77" s="154"/>
      <c r="KHF77" s="154"/>
      <c r="KHG77" s="154"/>
      <c r="KHH77" s="154"/>
      <c r="KHI77" s="154"/>
      <c r="KHJ77" s="154"/>
      <c r="KHK77" s="154"/>
      <c r="KHL77" s="154"/>
      <c r="KHM77" s="154"/>
      <c r="KHN77" s="154"/>
      <c r="KHO77" s="154"/>
      <c r="KHP77" s="154"/>
      <c r="KHQ77" s="154"/>
      <c r="KHR77" s="154"/>
      <c r="KHS77" s="154"/>
      <c r="KHT77" s="154"/>
      <c r="KHU77" s="154"/>
      <c r="KHV77" s="154"/>
      <c r="KHW77" s="154"/>
      <c r="KHX77" s="154"/>
      <c r="KHY77" s="154"/>
      <c r="KHZ77" s="154"/>
      <c r="KIA77" s="154"/>
      <c r="KIB77" s="154"/>
      <c r="KIC77" s="154"/>
      <c r="KID77" s="154"/>
      <c r="KIE77" s="154"/>
      <c r="KIF77" s="154"/>
      <c r="KIG77" s="154"/>
      <c r="KIH77" s="154"/>
      <c r="KII77" s="154"/>
      <c r="KIJ77" s="154"/>
      <c r="KIK77" s="154"/>
      <c r="KIL77" s="154"/>
      <c r="KIM77" s="154"/>
      <c r="KIN77" s="154"/>
      <c r="KIO77" s="154"/>
      <c r="KIP77" s="154"/>
      <c r="KIQ77" s="154"/>
      <c r="KIR77" s="154"/>
      <c r="KIS77" s="154"/>
      <c r="KIT77" s="154"/>
      <c r="KIU77" s="154"/>
      <c r="KIV77" s="154"/>
      <c r="KIW77" s="154"/>
      <c r="KIX77" s="154"/>
      <c r="KIY77" s="154"/>
      <c r="KIZ77" s="154"/>
      <c r="KJA77" s="154"/>
      <c r="KJB77" s="154"/>
      <c r="KJC77" s="154"/>
      <c r="KJD77" s="154"/>
      <c r="KJE77" s="154"/>
      <c r="KJF77" s="154"/>
      <c r="KJG77" s="154"/>
      <c r="KJH77" s="154"/>
      <c r="KJI77" s="154"/>
      <c r="KJJ77" s="154"/>
      <c r="KJK77" s="154"/>
      <c r="KJL77" s="154"/>
      <c r="KJM77" s="154"/>
      <c r="KJN77" s="154"/>
      <c r="KJO77" s="154"/>
      <c r="KJP77" s="154"/>
      <c r="KJQ77" s="154"/>
      <c r="KJR77" s="154"/>
      <c r="KJS77" s="154"/>
      <c r="KJT77" s="154"/>
      <c r="KJU77" s="154"/>
      <c r="KJV77" s="154"/>
      <c r="KJW77" s="154"/>
      <c r="KJX77" s="154"/>
      <c r="KJY77" s="154"/>
      <c r="KJZ77" s="154"/>
      <c r="KKA77" s="154"/>
      <c r="KKB77" s="154"/>
      <c r="KKC77" s="154"/>
      <c r="KKD77" s="154"/>
      <c r="KKE77" s="154"/>
      <c r="KKF77" s="154"/>
      <c r="KKG77" s="154"/>
      <c r="KKH77" s="154"/>
      <c r="KKI77" s="154"/>
      <c r="KKJ77" s="154"/>
      <c r="KKK77" s="154"/>
      <c r="KKL77" s="154"/>
      <c r="KKM77" s="154"/>
      <c r="KKN77" s="154"/>
      <c r="KKO77" s="154"/>
      <c r="KKP77" s="154"/>
      <c r="KKQ77" s="154"/>
      <c r="KKR77" s="154"/>
      <c r="KKS77" s="154"/>
      <c r="KKT77" s="154"/>
      <c r="KKU77" s="154"/>
      <c r="KKV77" s="154"/>
      <c r="KKW77" s="154"/>
      <c r="KKX77" s="154"/>
      <c r="KKY77" s="154"/>
      <c r="KKZ77" s="154"/>
      <c r="KLA77" s="154"/>
      <c r="KLB77" s="154"/>
      <c r="KLC77" s="154"/>
      <c r="KLD77" s="154"/>
      <c r="KLE77" s="154"/>
      <c r="KLF77" s="154"/>
      <c r="KLG77" s="154"/>
      <c r="KLH77" s="154"/>
      <c r="KLI77" s="154"/>
      <c r="KLJ77" s="154"/>
      <c r="KLK77" s="154"/>
      <c r="KLL77" s="154"/>
      <c r="KLM77" s="154"/>
      <c r="KLN77" s="154"/>
      <c r="KLO77" s="154"/>
      <c r="KLP77" s="154"/>
      <c r="KLQ77" s="154"/>
      <c r="KLR77" s="154"/>
      <c r="KLS77" s="154"/>
      <c r="KLT77" s="154"/>
      <c r="KLU77" s="154"/>
      <c r="KLV77" s="154"/>
      <c r="KLW77" s="154"/>
      <c r="KLX77" s="154"/>
      <c r="KLY77" s="154"/>
      <c r="KLZ77" s="154"/>
      <c r="KMA77" s="154"/>
      <c r="KMB77" s="154"/>
      <c r="KMC77" s="154"/>
      <c r="KMD77" s="154"/>
      <c r="KME77" s="154"/>
      <c r="KMF77" s="154"/>
      <c r="KMG77" s="154"/>
      <c r="KMH77" s="154"/>
      <c r="KMI77" s="154"/>
      <c r="KMJ77" s="154"/>
      <c r="KMK77" s="154"/>
      <c r="KML77" s="154"/>
      <c r="KMM77" s="154"/>
      <c r="KMN77" s="154"/>
      <c r="KMO77" s="154"/>
      <c r="KMP77" s="154"/>
      <c r="KMQ77" s="154"/>
      <c r="KMR77" s="154"/>
      <c r="KMS77" s="154"/>
      <c r="KMT77" s="154"/>
      <c r="KMU77" s="154"/>
      <c r="KMV77" s="154"/>
      <c r="KMW77" s="154"/>
      <c r="KMX77" s="154"/>
      <c r="KMY77" s="154"/>
      <c r="KMZ77" s="154"/>
      <c r="KNA77" s="154"/>
      <c r="KNB77" s="154"/>
      <c r="KNC77" s="154"/>
      <c r="KND77" s="154"/>
      <c r="KNE77" s="154"/>
      <c r="KNF77" s="154"/>
      <c r="KNG77" s="154"/>
      <c r="KNH77" s="154"/>
      <c r="KNI77" s="154"/>
      <c r="KNJ77" s="154"/>
      <c r="KNK77" s="154"/>
      <c r="KNL77" s="154"/>
      <c r="KNM77" s="154"/>
      <c r="KNN77" s="154"/>
      <c r="KNO77" s="154"/>
      <c r="KNP77" s="154"/>
      <c r="KNQ77" s="154"/>
      <c r="KNR77" s="154"/>
      <c r="KNS77" s="154"/>
      <c r="KNT77" s="154"/>
      <c r="KNU77" s="154"/>
      <c r="KNV77" s="154"/>
      <c r="KNW77" s="154"/>
      <c r="KNX77" s="154"/>
      <c r="KNY77" s="154"/>
      <c r="KNZ77" s="154"/>
      <c r="KOA77" s="154"/>
      <c r="KOB77" s="154"/>
      <c r="KOC77" s="154"/>
      <c r="KOD77" s="154"/>
      <c r="KOE77" s="154"/>
      <c r="KOF77" s="154"/>
      <c r="KOG77" s="154"/>
      <c r="KOH77" s="154"/>
      <c r="KOI77" s="154"/>
      <c r="KOJ77" s="154"/>
      <c r="KOK77" s="154"/>
      <c r="KOL77" s="154"/>
      <c r="KOM77" s="154"/>
      <c r="KON77" s="154"/>
      <c r="KOO77" s="154"/>
      <c r="KOP77" s="154"/>
      <c r="KOQ77" s="154"/>
      <c r="KOR77" s="154"/>
      <c r="KOS77" s="154"/>
      <c r="KOT77" s="154"/>
      <c r="KOU77" s="154"/>
      <c r="KOV77" s="154"/>
      <c r="KOW77" s="154"/>
      <c r="KOX77" s="154"/>
      <c r="KOY77" s="154"/>
      <c r="KOZ77" s="154"/>
      <c r="KPA77" s="154"/>
      <c r="KPB77" s="154"/>
      <c r="KPC77" s="154"/>
      <c r="KPD77" s="154"/>
      <c r="KPE77" s="154"/>
      <c r="KPF77" s="154"/>
      <c r="KPG77" s="154"/>
      <c r="KPH77" s="154"/>
      <c r="KPI77" s="154"/>
      <c r="KPJ77" s="154"/>
      <c r="KPK77" s="154"/>
      <c r="KPL77" s="154"/>
      <c r="KPM77" s="154"/>
      <c r="KPN77" s="154"/>
      <c r="KPO77" s="154"/>
      <c r="KPP77" s="154"/>
      <c r="KPQ77" s="154"/>
      <c r="KPR77" s="154"/>
      <c r="KPS77" s="154"/>
      <c r="KPT77" s="154"/>
      <c r="KPU77" s="154"/>
      <c r="KPV77" s="154"/>
      <c r="KPW77" s="154"/>
      <c r="KPX77" s="154"/>
      <c r="KPY77" s="154"/>
      <c r="KPZ77" s="154"/>
      <c r="KQA77" s="154"/>
      <c r="KQB77" s="154"/>
      <c r="KQC77" s="154"/>
      <c r="KQD77" s="154"/>
      <c r="KQE77" s="154"/>
      <c r="KQF77" s="154"/>
      <c r="KQG77" s="154"/>
      <c r="KQH77" s="154"/>
      <c r="KQI77" s="154"/>
      <c r="KQJ77" s="154"/>
      <c r="KQK77" s="154"/>
      <c r="KQL77" s="154"/>
      <c r="KQM77" s="154"/>
      <c r="KQN77" s="154"/>
      <c r="KQO77" s="154"/>
      <c r="KQP77" s="154"/>
      <c r="KQQ77" s="154"/>
      <c r="KQR77" s="154"/>
      <c r="KQS77" s="154"/>
      <c r="KQT77" s="154"/>
      <c r="KQU77" s="154"/>
      <c r="KQV77" s="154"/>
      <c r="KQW77" s="154"/>
      <c r="KQX77" s="154"/>
      <c r="KQY77" s="154"/>
      <c r="KQZ77" s="154"/>
      <c r="KRA77" s="154"/>
      <c r="KRB77" s="154"/>
      <c r="KRC77" s="154"/>
      <c r="KRD77" s="154"/>
      <c r="KRE77" s="154"/>
      <c r="KRF77" s="154"/>
      <c r="KRG77" s="154"/>
      <c r="KRH77" s="154"/>
      <c r="KRI77" s="154"/>
      <c r="KRJ77" s="154"/>
      <c r="KRK77" s="154"/>
      <c r="KRL77" s="154"/>
      <c r="KRM77" s="154"/>
      <c r="KRN77" s="154"/>
      <c r="KRO77" s="154"/>
      <c r="KRP77" s="154"/>
      <c r="KRQ77" s="154"/>
      <c r="KRR77" s="154"/>
      <c r="KRS77" s="154"/>
      <c r="KRT77" s="154"/>
      <c r="KRU77" s="154"/>
      <c r="KRV77" s="154"/>
      <c r="KRW77" s="154"/>
      <c r="KRX77" s="154"/>
      <c r="KRY77" s="154"/>
      <c r="KRZ77" s="154"/>
      <c r="KSA77" s="154"/>
      <c r="KSB77" s="154"/>
      <c r="KSC77" s="154"/>
      <c r="KSD77" s="154"/>
      <c r="KSE77" s="154"/>
      <c r="KSF77" s="154"/>
      <c r="KSG77" s="154"/>
      <c r="KSH77" s="154"/>
      <c r="KSI77" s="154"/>
      <c r="KSJ77" s="154"/>
      <c r="KSK77" s="154"/>
      <c r="KSL77" s="154"/>
      <c r="KSM77" s="154"/>
      <c r="KSN77" s="154"/>
      <c r="KSO77" s="154"/>
      <c r="KSP77" s="154"/>
      <c r="KSQ77" s="154"/>
      <c r="KSR77" s="154"/>
      <c r="KSS77" s="154"/>
      <c r="KST77" s="154"/>
      <c r="KSU77" s="154"/>
      <c r="KSV77" s="154"/>
      <c r="KSW77" s="154"/>
      <c r="KSX77" s="154"/>
      <c r="KSY77" s="154"/>
      <c r="KSZ77" s="154"/>
      <c r="KTA77" s="154"/>
      <c r="KTB77" s="154"/>
      <c r="KTC77" s="154"/>
      <c r="KTD77" s="154"/>
      <c r="KTE77" s="154"/>
      <c r="KTF77" s="154"/>
      <c r="KTG77" s="154"/>
      <c r="KTH77" s="154"/>
      <c r="KTI77" s="154"/>
      <c r="KTJ77" s="154"/>
      <c r="KTK77" s="154"/>
      <c r="KTL77" s="154"/>
      <c r="KTM77" s="154"/>
      <c r="KTN77" s="154"/>
      <c r="KTO77" s="154"/>
      <c r="KTP77" s="154"/>
      <c r="KTQ77" s="154"/>
      <c r="KTR77" s="154"/>
      <c r="KTS77" s="154"/>
      <c r="KTT77" s="154"/>
      <c r="KTU77" s="154"/>
      <c r="KTV77" s="154"/>
      <c r="KTW77" s="154"/>
      <c r="KTX77" s="154"/>
      <c r="KTY77" s="154"/>
      <c r="KTZ77" s="154"/>
      <c r="KUA77" s="154"/>
      <c r="KUB77" s="154"/>
      <c r="KUC77" s="154"/>
      <c r="KUD77" s="154"/>
      <c r="KUE77" s="154"/>
      <c r="KUF77" s="154"/>
      <c r="KUG77" s="154"/>
      <c r="KUH77" s="154"/>
      <c r="KUI77" s="154"/>
      <c r="KUJ77" s="154"/>
      <c r="KUK77" s="154"/>
      <c r="KUL77" s="154"/>
      <c r="KUM77" s="154"/>
      <c r="KUN77" s="154"/>
      <c r="KUO77" s="154"/>
      <c r="KUP77" s="154"/>
      <c r="KUQ77" s="154"/>
      <c r="KUR77" s="154"/>
      <c r="KUS77" s="154"/>
      <c r="KUT77" s="154"/>
      <c r="KUU77" s="154"/>
      <c r="KUV77" s="154"/>
      <c r="KUW77" s="154"/>
      <c r="KUX77" s="154"/>
      <c r="KUY77" s="154"/>
      <c r="KUZ77" s="154"/>
      <c r="KVA77" s="154"/>
      <c r="KVB77" s="154"/>
      <c r="KVC77" s="154"/>
      <c r="KVD77" s="154"/>
      <c r="KVE77" s="154"/>
      <c r="KVF77" s="154"/>
      <c r="KVG77" s="154"/>
      <c r="KVH77" s="154"/>
      <c r="KVI77" s="154"/>
      <c r="KVJ77" s="154"/>
      <c r="KVK77" s="154"/>
      <c r="KVL77" s="154"/>
      <c r="KVM77" s="154"/>
      <c r="KVN77" s="154"/>
      <c r="KVO77" s="154"/>
      <c r="KVP77" s="154"/>
      <c r="KVQ77" s="154"/>
      <c r="KVR77" s="154"/>
      <c r="KVS77" s="154"/>
      <c r="KVT77" s="154"/>
      <c r="KVU77" s="154"/>
      <c r="KVV77" s="154"/>
      <c r="KVW77" s="154"/>
      <c r="KVX77" s="154"/>
      <c r="KVY77" s="154"/>
      <c r="KVZ77" s="154"/>
      <c r="KWA77" s="154"/>
      <c r="KWB77" s="154"/>
      <c r="KWC77" s="154"/>
      <c r="KWD77" s="154"/>
      <c r="KWE77" s="154"/>
      <c r="KWF77" s="154"/>
      <c r="KWG77" s="154"/>
      <c r="KWH77" s="154"/>
      <c r="KWI77" s="154"/>
      <c r="KWJ77" s="154"/>
      <c r="KWK77" s="154"/>
      <c r="KWL77" s="154"/>
      <c r="KWM77" s="154"/>
      <c r="KWN77" s="154"/>
      <c r="KWO77" s="154"/>
      <c r="KWP77" s="154"/>
      <c r="KWQ77" s="154"/>
      <c r="KWR77" s="154"/>
      <c r="KWS77" s="154"/>
      <c r="KWT77" s="154"/>
      <c r="KWU77" s="154"/>
      <c r="KWV77" s="154"/>
      <c r="KWW77" s="154"/>
      <c r="KWX77" s="154"/>
      <c r="KWY77" s="154"/>
      <c r="KWZ77" s="154"/>
      <c r="KXA77" s="154"/>
      <c r="KXB77" s="154"/>
      <c r="KXC77" s="154"/>
      <c r="KXD77" s="154"/>
      <c r="KXE77" s="154"/>
      <c r="KXF77" s="154"/>
      <c r="KXG77" s="154"/>
      <c r="KXH77" s="154"/>
      <c r="KXI77" s="154"/>
      <c r="KXJ77" s="154"/>
      <c r="KXK77" s="154"/>
      <c r="KXL77" s="154"/>
      <c r="KXM77" s="154"/>
      <c r="KXN77" s="154"/>
      <c r="KXO77" s="154"/>
      <c r="KXP77" s="154"/>
      <c r="KXQ77" s="154"/>
      <c r="KXR77" s="154"/>
      <c r="KXS77" s="154"/>
      <c r="KXT77" s="154"/>
      <c r="KXU77" s="154"/>
      <c r="KXV77" s="154"/>
      <c r="KXW77" s="154"/>
      <c r="KXX77" s="154"/>
      <c r="KXY77" s="154"/>
      <c r="KXZ77" s="154"/>
      <c r="KYA77" s="154"/>
      <c r="KYB77" s="154"/>
      <c r="KYC77" s="154"/>
      <c r="KYD77" s="154"/>
      <c r="KYE77" s="154"/>
      <c r="KYF77" s="154"/>
      <c r="KYG77" s="154"/>
      <c r="KYH77" s="154"/>
      <c r="KYI77" s="154"/>
      <c r="KYJ77" s="154"/>
      <c r="KYK77" s="154"/>
      <c r="KYL77" s="154"/>
      <c r="KYM77" s="154"/>
      <c r="KYN77" s="154"/>
      <c r="KYO77" s="154"/>
      <c r="KYP77" s="154"/>
      <c r="KYQ77" s="154"/>
      <c r="KYR77" s="154"/>
      <c r="KYS77" s="154"/>
      <c r="KYT77" s="154"/>
      <c r="KYU77" s="154"/>
      <c r="KYV77" s="154"/>
      <c r="KYW77" s="154"/>
      <c r="KYX77" s="154"/>
      <c r="KYY77" s="154"/>
      <c r="KYZ77" s="154"/>
      <c r="KZA77" s="154"/>
      <c r="KZB77" s="154"/>
      <c r="KZC77" s="154"/>
      <c r="KZD77" s="154"/>
      <c r="KZE77" s="154"/>
      <c r="KZF77" s="154"/>
      <c r="KZG77" s="154"/>
      <c r="KZH77" s="154"/>
      <c r="KZI77" s="154"/>
      <c r="KZJ77" s="154"/>
      <c r="KZK77" s="154"/>
      <c r="KZL77" s="154"/>
      <c r="KZM77" s="154"/>
      <c r="KZN77" s="154"/>
      <c r="KZO77" s="154"/>
      <c r="KZP77" s="154"/>
      <c r="KZQ77" s="154"/>
      <c r="KZR77" s="154"/>
      <c r="KZS77" s="154"/>
      <c r="KZT77" s="154"/>
      <c r="KZU77" s="154"/>
      <c r="KZV77" s="154"/>
      <c r="KZW77" s="154"/>
      <c r="KZX77" s="154"/>
      <c r="KZY77" s="154"/>
      <c r="KZZ77" s="154"/>
      <c r="LAA77" s="154"/>
      <c r="LAB77" s="154"/>
      <c r="LAC77" s="154"/>
      <c r="LAD77" s="154"/>
      <c r="LAE77" s="154"/>
      <c r="LAF77" s="154"/>
      <c r="LAG77" s="154"/>
      <c r="LAH77" s="154"/>
      <c r="LAI77" s="154"/>
      <c r="LAJ77" s="154"/>
      <c r="LAK77" s="154"/>
      <c r="LAL77" s="154"/>
      <c r="LAM77" s="154"/>
      <c r="LAN77" s="154"/>
      <c r="LAO77" s="154"/>
      <c r="LAP77" s="154"/>
      <c r="LAQ77" s="154"/>
      <c r="LAR77" s="154"/>
      <c r="LAS77" s="154"/>
      <c r="LAT77" s="154"/>
      <c r="LAU77" s="154"/>
      <c r="LAV77" s="154"/>
      <c r="LAW77" s="154"/>
      <c r="LAX77" s="154"/>
      <c r="LAY77" s="154"/>
      <c r="LAZ77" s="154"/>
      <c r="LBA77" s="154"/>
      <c r="LBB77" s="154"/>
      <c r="LBC77" s="154"/>
      <c r="LBD77" s="154"/>
      <c r="LBE77" s="154"/>
      <c r="LBF77" s="154"/>
      <c r="LBG77" s="154"/>
      <c r="LBH77" s="154"/>
      <c r="LBI77" s="154"/>
      <c r="LBJ77" s="154"/>
      <c r="LBK77" s="154"/>
      <c r="LBL77" s="154"/>
      <c r="LBM77" s="154"/>
      <c r="LBN77" s="154"/>
      <c r="LBO77" s="154"/>
      <c r="LBP77" s="154"/>
      <c r="LBQ77" s="154"/>
      <c r="LBR77" s="154"/>
      <c r="LBS77" s="154"/>
      <c r="LBT77" s="154"/>
      <c r="LBU77" s="154"/>
      <c r="LBV77" s="154"/>
      <c r="LBW77" s="154"/>
      <c r="LBX77" s="154"/>
      <c r="LBY77" s="154"/>
      <c r="LBZ77" s="154"/>
      <c r="LCA77" s="154"/>
      <c r="LCB77" s="154"/>
      <c r="LCC77" s="154"/>
      <c r="LCD77" s="154"/>
      <c r="LCE77" s="154"/>
      <c r="LCF77" s="154"/>
      <c r="LCG77" s="154"/>
      <c r="LCH77" s="154"/>
      <c r="LCI77" s="154"/>
      <c r="LCJ77" s="154"/>
      <c r="LCK77" s="154"/>
      <c r="LCL77" s="154"/>
      <c r="LCM77" s="154"/>
      <c r="LCN77" s="154"/>
      <c r="LCO77" s="154"/>
      <c r="LCP77" s="154"/>
      <c r="LCQ77" s="154"/>
      <c r="LCR77" s="154"/>
      <c r="LCS77" s="154"/>
      <c r="LCT77" s="154"/>
      <c r="LCU77" s="154"/>
      <c r="LCV77" s="154"/>
      <c r="LCW77" s="154"/>
      <c r="LCX77" s="154"/>
      <c r="LCY77" s="154"/>
      <c r="LCZ77" s="154"/>
      <c r="LDA77" s="154"/>
      <c r="LDB77" s="154"/>
      <c r="LDC77" s="154"/>
      <c r="LDD77" s="154"/>
      <c r="LDE77" s="154"/>
      <c r="LDF77" s="154"/>
      <c r="LDG77" s="154"/>
      <c r="LDH77" s="154"/>
      <c r="LDI77" s="154"/>
      <c r="LDJ77" s="154"/>
      <c r="LDK77" s="154"/>
      <c r="LDL77" s="154"/>
      <c r="LDM77" s="154"/>
      <c r="LDN77" s="154"/>
      <c r="LDO77" s="154"/>
      <c r="LDP77" s="154"/>
      <c r="LDQ77" s="154"/>
      <c r="LDR77" s="154"/>
      <c r="LDS77" s="154"/>
      <c r="LDT77" s="154"/>
      <c r="LDU77" s="154"/>
      <c r="LDV77" s="154"/>
      <c r="LDW77" s="154"/>
      <c r="LDX77" s="154"/>
      <c r="LDY77" s="154"/>
      <c r="LDZ77" s="154"/>
      <c r="LEA77" s="154"/>
      <c r="LEB77" s="154"/>
      <c r="LEC77" s="154"/>
      <c r="LED77" s="154"/>
      <c r="LEE77" s="154"/>
      <c r="LEF77" s="154"/>
      <c r="LEG77" s="154"/>
      <c r="LEH77" s="154"/>
      <c r="LEI77" s="154"/>
      <c r="LEJ77" s="154"/>
      <c r="LEK77" s="154"/>
      <c r="LEL77" s="154"/>
      <c r="LEM77" s="154"/>
      <c r="LEN77" s="154"/>
      <c r="LEO77" s="154"/>
      <c r="LEP77" s="154"/>
      <c r="LEQ77" s="154"/>
      <c r="LER77" s="154"/>
      <c r="LES77" s="154"/>
      <c r="LET77" s="154"/>
      <c r="LEU77" s="154"/>
      <c r="LEV77" s="154"/>
      <c r="LEW77" s="154"/>
      <c r="LEX77" s="154"/>
      <c r="LEY77" s="154"/>
      <c r="LEZ77" s="154"/>
      <c r="LFA77" s="154"/>
      <c r="LFB77" s="154"/>
      <c r="LFC77" s="154"/>
      <c r="LFD77" s="154"/>
      <c r="LFE77" s="154"/>
      <c r="LFF77" s="154"/>
      <c r="LFG77" s="154"/>
      <c r="LFH77" s="154"/>
      <c r="LFI77" s="154"/>
      <c r="LFJ77" s="154"/>
      <c r="LFK77" s="154"/>
      <c r="LFL77" s="154"/>
      <c r="LFM77" s="154"/>
      <c r="LFN77" s="154"/>
      <c r="LFO77" s="154"/>
      <c r="LFP77" s="154"/>
      <c r="LFQ77" s="154"/>
      <c r="LFR77" s="154"/>
      <c r="LFS77" s="154"/>
      <c r="LFT77" s="154"/>
      <c r="LFU77" s="154"/>
      <c r="LFV77" s="154"/>
      <c r="LFW77" s="154"/>
      <c r="LFX77" s="154"/>
      <c r="LFY77" s="154"/>
      <c r="LFZ77" s="154"/>
      <c r="LGA77" s="154"/>
      <c r="LGB77" s="154"/>
      <c r="LGC77" s="154"/>
      <c r="LGD77" s="154"/>
      <c r="LGE77" s="154"/>
      <c r="LGF77" s="154"/>
      <c r="LGG77" s="154"/>
      <c r="LGH77" s="154"/>
      <c r="LGI77" s="154"/>
      <c r="LGJ77" s="154"/>
      <c r="LGK77" s="154"/>
      <c r="LGL77" s="154"/>
      <c r="LGM77" s="154"/>
      <c r="LGN77" s="154"/>
      <c r="LGO77" s="154"/>
      <c r="LGP77" s="154"/>
      <c r="LGQ77" s="154"/>
      <c r="LGR77" s="154"/>
      <c r="LGS77" s="154"/>
      <c r="LGT77" s="154"/>
      <c r="LGU77" s="154"/>
      <c r="LGV77" s="154"/>
      <c r="LGW77" s="154"/>
      <c r="LGX77" s="154"/>
      <c r="LGY77" s="154"/>
      <c r="LGZ77" s="154"/>
      <c r="LHA77" s="154"/>
      <c r="LHB77" s="154"/>
      <c r="LHC77" s="154"/>
      <c r="LHD77" s="154"/>
      <c r="LHE77" s="154"/>
      <c r="LHF77" s="154"/>
      <c r="LHG77" s="154"/>
      <c r="LHH77" s="154"/>
      <c r="LHI77" s="154"/>
      <c r="LHJ77" s="154"/>
      <c r="LHK77" s="154"/>
      <c r="LHL77" s="154"/>
      <c r="LHM77" s="154"/>
      <c r="LHN77" s="154"/>
      <c r="LHO77" s="154"/>
      <c r="LHP77" s="154"/>
      <c r="LHQ77" s="154"/>
      <c r="LHR77" s="154"/>
      <c r="LHS77" s="154"/>
      <c r="LHT77" s="154"/>
      <c r="LHU77" s="154"/>
      <c r="LHV77" s="154"/>
      <c r="LHW77" s="154"/>
      <c r="LHX77" s="154"/>
      <c r="LHY77" s="154"/>
      <c r="LHZ77" s="154"/>
      <c r="LIA77" s="154"/>
      <c r="LIB77" s="154"/>
      <c r="LIC77" s="154"/>
      <c r="LID77" s="154"/>
      <c r="LIE77" s="154"/>
      <c r="LIF77" s="154"/>
      <c r="LIG77" s="154"/>
      <c r="LIH77" s="154"/>
      <c r="LII77" s="154"/>
      <c r="LIJ77" s="154"/>
      <c r="LIK77" s="154"/>
      <c r="LIL77" s="154"/>
      <c r="LIM77" s="154"/>
      <c r="LIN77" s="154"/>
      <c r="LIO77" s="154"/>
      <c r="LIP77" s="154"/>
      <c r="LIQ77" s="154"/>
      <c r="LIR77" s="154"/>
      <c r="LIS77" s="154"/>
      <c r="LIT77" s="154"/>
      <c r="LIU77" s="154"/>
      <c r="LIV77" s="154"/>
      <c r="LIW77" s="154"/>
      <c r="LIX77" s="154"/>
      <c r="LIY77" s="154"/>
      <c r="LIZ77" s="154"/>
      <c r="LJA77" s="154"/>
      <c r="LJB77" s="154"/>
      <c r="LJC77" s="154"/>
      <c r="LJD77" s="154"/>
      <c r="LJE77" s="154"/>
      <c r="LJF77" s="154"/>
      <c r="LJG77" s="154"/>
      <c r="LJH77" s="154"/>
      <c r="LJI77" s="154"/>
      <c r="LJJ77" s="154"/>
      <c r="LJK77" s="154"/>
      <c r="LJL77" s="154"/>
      <c r="LJM77" s="154"/>
      <c r="LJN77" s="154"/>
      <c r="LJO77" s="154"/>
      <c r="LJP77" s="154"/>
      <c r="LJQ77" s="154"/>
      <c r="LJR77" s="154"/>
      <c r="LJS77" s="154"/>
      <c r="LJT77" s="154"/>
      <c r="LJU77" s="154"/>
      <c r="LJV77" s="154"/>
      <c r="LJW77" s="154"/>
      <c r="LJX77" s="154"/>
      <c r="LJY77" s="154"/>
      <c r="LJZ77" s="154"/>
      <c r="LKA77" s="154"/>
      <c r="LKB77" s="154"/>
      <c r="LKC77" s="154"/>
      <c r="LKD77" s="154"/>
      <c r="LKE77" s="154"/>
      <c r="LKF77" s="154"/>
      <c r="LKG77" s="154"/>
      <c r="LKH77" s="154"/>
      <c r="LKI77" s="154"/>
      <c r="LKJ77" s="154"/>
      <c r="LKK77" s="154"/>
      <c r="LKL77" s="154"/>
      <c r="LKM77" s="154"/>
      <c r="LKN77" s="154"/>
      <c r="LKO77" s="154"/>
      <c r="LKP77" s="154"/>
      <c r="LKQ77" s="154"/>
      <c r="LKR77" s="154"/>
      <c r="LKS77" s="154"/>
      <c r="LKT77" s="154"/>
      <c r="LKU77" s="154"/>
      <c r="LKV77" s="154"/>
      <c r="LKW77" s="154"/>
      <c r="LKX77" s="154"/>
      <c r="LKY77" s="154"/>
      <c r="LKZ77" s="154"/>
      <c r="LLA77" s="154"/>
      <c r="LLB77" s="154"/>
      <c r="LLC77" s="154"/>
      <c r="LLD77" s="154"/>
      <c r="LLE77" s="154"/>
      <c r="LLF77" s="154"/>
      <c r="LLG77" s="154"/>
      <c r="LLH77" s="154"/>
      <c r="LLI77" s="154"/>
      <c r="LLJ77" s="154"/>
      <c r="LLK77" s="154"/>
      <c r="LLL77" s="154"/>
      <c r="LLM77" s="154"/>
      <c r="LLN77" s="154"/>
      <c r="LLO77" s="154"/>
      <c r="LLP77" s="154"/>
      <c r="LLQ77" s="154"/>
      <c r="LLR77" s="154"/>
      <c r="LLS77" s="154"/>
      <c r="LLT77" s="154"/>
      <c r="LLU77" s="154"/>
      <c r="LLV77" s="154"/>
      <c r="LLW77" s="154"/>
      <c r="LLX77" s="154"/>
      <c r="LLY77" s="154"/>
      <c r="LLZ77" s="154"/>
      <c r="LMA77" s="154"/>
      <c r="LMB77" s="154"/>
      <c r="LMC77" s="154"/>
      <c r="LMD77" s="154"/>
      <c r="LME77" s="154"/>
      <c r="LMF77" s="154"/>
      <c r="LMG77" s="154"/>
      <c r="LMH77" s="154"/>
      <c r="LMI77" s="154"/>
      <c r="LMJ77" s="154"/>
      <c r="LMK77" s="154"/>
      <c r="LML77" s="154"/>
      <c r="LMM77" s="154"/>
      <c r="LMN77" s="154"/>
      <c r="LMO77" s="154"/>
      <c r="LMP77" s="154"/>
      <c r="LMQ77" s="154"/>
      <c r="LMR77" s="154"/>
      <c r="LMS77" s="154"/>
      <c r="LMT77" s="154"/>
      <c r="LMU77" s="154"/>
      <c r="LMV77" s="154"/>
      <c r="LMW77" s="154"/>
      <c r="LMX77" s="154"/>
      <c r="LMY77" s="154"/>
      <c r="LMZ77" s="154"/>
      <c r="LNA77" s="154"/>
      <c r="LNB77" s="154"/>
      <c r="LNC77" s="154"/>
      <c r="LND77" s="154"/>
      <c r="LNE77" s="154"/>
      <c r="LNF77" s="154"/>
      <c r="LNG77" s="154"/>
      <c r="LNH77" s="154"/>
      <c r="LNI77" s="154"/>
      <c r="LNJ77" s="154"/>
      <c r="LNK77" s="154"/>
      <c r="LNL77" s="154"/>
      <c r="LNM77" s="154"/>
      <c r="LNN77" s="154"/>
      <c r="LNO77" s="154"/>
      <c r="LNP77" s="154"/>
      <c r="LNQ77" s="154"/>
      <c r="LNR77" s="154"/>
      <c r="LNS77" s="154"/>
      <c r="LNT77" s="154"/>
      <c r="LNU77" s="154"/>
      <c r="LNV77" s="154"/>
      <c r="LNW77" s="154"/>
      <c r="LNX77" s="154"/>
      <c r="LNY77" s="154"/>
      <c r="LNZ77" s="154"/>
      <c r="LOA77" s="154"/>
      <c r="LOB77" s="154"/>
      <c r="LOC77" s="154"/>
      <c r="LOD77" s="154"/>
      <c r="LOE77" s="154"/>
      <c r="LOF77" s="154"/>
      <c r="LOG77" s="154"/>
      <c r="LOH77" s="154"/>
      <c r="LOI77" s="154"/>
      <c r="LOJ77" s="154"/>
      <c r="LOK77" s="154"/>
      <c r="LOL77" s="154"/>
      <c r="LOM77" s="154"/>
      <c r="LON77" s="154"/>
      <c r="LOO77" s="154"/>
      <c r="LOP77" s="154"/>
      <c r="LOQ77" s="154"/>
      <c r="LOR77" s="154"/>
      <c r="LOS77" s="154"/>
      <c r="LOT77" s="154"/>
      <c r="LOU77" s="154"/>
      <c r="LOV77" s="154"/>
      <c r="LOW77" s="154"/>
      <c r="LOX77" s="154"/>
      <c r="LOY77" s="154"/>
      <c r="LOZ77" s="154"/>
      <c r="LPA77" s="154"/>
      <c r="LPB77" s="154"/>
      <c r="LPC77" s="154"/>
      <c r="LPD77" s="154"/>
      <c r="LPE77" s="154"/>
      <c r="LPF77" s="154"/>
      <c r="LPG77" s="154"/>
      <c r="LPH77" s="154"/>
      <c r="LPI77" s="154"/>
      <c r="LPJ77" s="154"/>
      <c r="LPK77" s="154"/>
      <c r="LPL77" s="154"/>
      <c r="LPM77" s="154"/>
      <c r="LPN77" s="154"/>
      <c r="LPO77" s="154"/>
      <c r="LPP77" s="154"/>
      <c r="LPQ77" s="154"/>
      <c r="LPR77" s="154"/>
      <c r="LPS77" s="154"/>
      <c r="LPT77" s="154"/>
      <c r="LPU77" s="154"/>
      <c r="LPV77" s="154"/>
      <c r="LPW77" s="154"/>
      <c r="LPX77" s="154"/>
      <c r="LPY77" s="154"/>
      <c r="LPZ77" s="154"/>
      <c r="LQA77" s="154"/>
      <c r="LQB77" s="154"/>
      <c r="LQC77" s="154"/>
      <c r="LQD77" s="154"/>
      <c r="LQE77" s="154"/>
      <c r="LQF77" s="154"/>
      <c r="LQG77" s="154"/>
      <c r="LQH77" s="154"/>
      <c r="LQI77" s="154"/>
      <c r="LQJ77" s="154"/>
      <c r="LQK77" s="154"/>
      <c r="LQL77" s="154"/>
      <c r="LQM77" s="154"/>
      <c r="LQN77" s="154"/>
      <c r="LQO77" s="154"/>
      <c r="LQP77" s="154"/>
      <c r="LQQ77" s="154"/>
      <c r="LQR77" s="154"/>
      <c r="LQS77" s="154"/>
      <c r="LQT77" s="154"/>
      <c r="LQU77" s="154"/>
      <c r="LQV77" s="154"/>
      <c r="LQW77" s="154"/>
      <c r="LQX77" s="154"/>
      <c r="LQY77" s="154"/>
      <c r="LQZ77" s="154"/>
      <c r="LRA77" s="154"/>
      <c r="LRB77" s="154"/>
      <c r="LRC77" s="154"/>
      <c r="LRD77" s="154"/>
      <c r="LRE77" s="154"/>
      <c r="LRF77" s="154"/>
      <c r="LRG77" s="154"/>
      <c r="LRH77" s="154"/>
      <c r="LRI77" s="154"/>
      <c r="LRJ77" s="154"/>
      <c r="LRK77" s="154"/>
      <c r="LRL77" s="154"/>
      <c r="LRM77" s="154"/>
      <c r="LRN77" s="154"/>
      <c r="LRO77" s="154"/>
      <c r="LRP77" s="154"/>
      <c r="LRQ77" s="154"/>
      <c r="LRR77" s="154"/>
      <c r="LRS77" s="154"/>
      <c r="LRT77" s="154"/>
      <c r="LRU77" s="154"/>
      <c r="LRV77" s="154"/>
      <c r="LRW77" s="154"/>
      <c r="LRX77" s="154"/>
      <c r="LRY77" s="154"/>
      <c r="LRZ77" s="154"/>
      <c r="LSA77" s="154"/>
      <c r="LSB77" s="154"/>
      <c r="LSC77" s="154"/>
      <c r="LSD77" s="154"/>
      <c r="LSE77" s="154"/>
      <c r="LSF77" s="154"/>
      <c r="LSG77" s="154"/>
      <c r="LSH77" s="154"/>
      <c r="LSI77" s="154"/>
      <c r="LSJ77" s="154"/>
      <c r="LSK77" s="154"/>
      <c r="LSL77" s="154"/>
      <c r="LSM77" s="154"/>
      <c r="LSN77" s="154"/>
      <c r="LSO77" s="154"/>
      <c r="LSP77" s="154"/>
      <c r="LSQ77" s="154"/>
      <c r="LSR77" s="154"/>
      <c r="LSS77" s="154"/>
      <c r="LST77" s="154"/>
      <c r="LSU77" s="154"/>
      <c r="LSV77" s="154"/>
      <c r="LSW77" s="154"/>
      <c r="LSX77" s="154"/>
      <c r="LSY77" s="154"/>
      <c r="LSZ77" s="154"/>
      <c r="LTA77" s="154"/>
      <c r="LTB77" s="154"/>
      <c r="LTC77" s="154"/>
      <c r="LTD77" s="154"/>
      <c r="LTE77" s="154"/>
      <c r="LTF77" s="154"/>
      <c r="LTG77" s="154"/>
      <c r="LTH77" s="154"/>
      <c r="LTI77" s="154"/>
      <c r="LTJ77" s="154"/>
      <c r="LTK77" s="154"/>
      <c r="LTL77" s="154"/>
      <c r="LTM77" s="154"/>
      <c r="LTN77" s="154"/>
      <c r="LTO77" s="154"/>
      <c r="LTP77" s="154"/>
      <c r="LTQ77" s="154"/>
      <c r="LTR77" s="154"/>
      <c r="LTS77" s="154"/>
      <c r="LTT77" s="154"/>
      <c r="LTU77" s="154"/>
      <c r="LTV77" s="154"/>
      <c r="LTW77" s="154"/>
      <c r="LTX77" s="154"/>
      <c r="LTY77" s="154"/>
      <c r="LTZ77" s="154"/>
      <c r="LUA77" s="154"/>
      <c r="LUB77" s="154"/>
      <c r="LUC77" s="154"/>
      <c r="LUD77" s="154"/>
      <c r="LUE77" s="154"/>
      <c r="LUF77" s="154"/>
      <c r="LUG77" s="154"/>
      <c r="LUH77" s="154"/>
      <c r="LUI77" s="154"/>
      <c r="LUJ77" s="154"/>
      <c r="LUK77" s="154"/>
      <c r="LUL77" s="154"/>
      <c r="LUM77" s="154"/>
      <c r="LUN77" s="154"/>
      <c r="LUO77" s="154"/>
      <c r="LUP77" s="154"/>
      <c r="LUQ77" s="154"/>
      <c r="LUR77" s="154"/>
      <c r="LUS77" s="154"/>
      <c r="LUT77" s="154"/>
      <c r="LUU77" s="154"/>
      <c r="LUV77" s="154"/>
      <c r="LUW77" s="154"/>
      <c r="LUX77" s="154"/>
      <c r="LUY77" s="154"/>
      <c r="LUZ77" s="154"/>
      <c r="LVA77" s="154"/>
      <c r="LVB77" s="154"/>
      <c r="LVC77" s="154"/>
      <c r="LVD77" s="154"/>
      <c r="LVE77" s="154"/>
      <c r="LVF77" s="154"/>
      <c r="LVG77" s="154"/>
      <c r="LVH77" s="154"/>
      <c r="LVI77" s="154"/>
      <c r="LVJ77" s="154"/>
      <c r="LVK77" s="154"/>
      <c r="LVL77" s="154"/>
      <c r="LVM77" s="154"/>
      <c r="LVN77" s="154"/>
      <c r="LVO77" s="154"/>
      <c r="LVP77" s="154"/>
      <c r="LVQ77" s="154"/>
      <c r="LVR77" s="154"/>
      <c r="LVS77" s="154"/>
      <c r="LVT77" s="154"/>
      <c r="LVU77" s="154"/>
      <c r="LVV77" s="154"/>
      <c r="LVW77" s="154"/>
      <c r="LVX77" s="154"/>
      <c r="LVY77" s="154"/>
      <c r="LVZ77" s="154"/>
      <c r="LWA77" s="154"/>
      <c r="LWB77" s="154"/>
      <c r="LWC77" s="154"/>
      <c r="LWD77" s="154"/>
      <c r="LWE77" s="154"/>
      <c r="LWF77" s="154"/>
      <c r="LWG77" s="154"/>
      <c r="LWH77" s="154"/>
      <c r="LWI77" s="154"/>
      <c r="LWJ77" s="154"/>
      <c r="LWK77" s="154"/>
      <c r="LWL77" s="154"/>
      <c r="LWM77" s="154"/>
      <c r="LWN77" s="154"/>
      <c r="LWO77" s="154"/>
      <c r="LWP77" s="154"/>
      <c r="LWQ77" s="154"/>
      <c r="LWR77" s="154"/>
      <c r="LWS77" s="154"/>
      <c r="LWT77" s="154"/>
      <c r="LWU77" s="154"/>
      <c r="LWV77" s="154"/>
      <c r="LWW77" s="154"/>
      <c r="LWX77" s="154"/>
      <c r="LWY77" s="154"/>
      <c r="LWZ77" s="154"/>
      <c r="LXA77" s="154"/>
      <c r="LXB77" s="154"/>
      <c r="LXC77" s="154"/>
      <c r="LXD77" s="154"/>
      <c r="LXE77" s="154"/>
      <c r="LXF77" s="154"/>
      <c r="LXG77" s="154"/>
      <c r="LXH77" s="154"/>
      <c r="LXI77" s="154"/>
      <c r="LXJ77" s="154"/>
      <c r="LXK77" s="154"/>
      <c r="LXL77" s="154"/>
      <c r="LXM77" s="154"/>
      <c r="LXN77" s="154"/>
      <c r="LXO77" s="154"/>
      <c r="LXP77" s="154"/>
      <c r="LXQ77" s="154"/>
      <c r="LXR77" s="154"/>
      <c r="LXS77" s="154"/>
      <c r="LXT77" s="154"/>
      <c r="LXU77" s="154"/>
      <c r="LXV77" s="154"/>
      <c r="LXW77" s="154"/>
      <c r="LXX77" s="154"/>
      <c r="LXY77" s="154"/>
      <c r="LXZ77" s="154"/>
      <c r="LYA77" s="154"/>
      <c r="LYB77" s="154"/>
      <c r="LYC77" s="154"/>
      <c r="LYD77" s="154"/>
      <c r="LYE77" s="154"/>
      <c r="LYF77" s="154"/>
      <c r="LYG77" s="154"/>
      <c r="LYH77" s="154"/>
      <c r="LYI77" s="154"/>
      <c r="LYJ77" s="154"/>
      <c r="LYK77" s="154"/>
      <c r="LYL77" s="154"/>
      <c r="LYM77" s="154"/>
      <c r="LYN77" s="154"/>
      <c r="LYO77" s="154"/>
      <c r="LYP77" s="154"/>
      <c r="LYQ77" s="154"/>
      <c r="LYR77" s="154"/>
      <c r="LYS77" s="154"/>
      <c r="LYT77" s="154"/>
      <c r="LYU77" s="154"/>
      <c r="LYV77" s="154"/>
      <c r="LYW77" s="154"/>
      <c r="LYX77" s="154"/>
      <c r="LYY77" s="154"/>
      <c r="LYZ77" s="154"/>
      <c r="LZA77" s="154"/>
      <c r="LZB77" s="154"/>
      <c r="LZC77" s="154"/>
      <c r="LZD77" s="154"/>
      <c r="LZE77" s="154"/>
      <c r="LZF77" s="154"/>
      <c r="LZG77" s="154"/>
      <c r="LZH77" s="154"/>
      <c r="LZI77" s="154"/>
      <c r="LZJ77" s="154"/>
      <c r="LZK77" s="154"/>
      <c r="LZL77" s="154"/>
      <c r="LZM77" s="154"/>
      <c r="LZN77" s="154"/>
      <c r="LZO77" s="154"/>
      <c r="LZP77" s="154"/>
      <c r="LZQ77" s="154"/>
      <c r="LZR77" s="154"/>
      <c r="LZS77" s="154"/>
      <c r="LZT77" s="154"/>
      <c r="LZU77" s="154"/>
      <c r="LZV77" s="154"/>
      <c r="LZW77" s="154"/>
      <c r="LZX77" s="154"/>
      <c r="LZY77" s="154"/>
      <c r="LZZ77" s="154"/>
      <c r="MAA77" s="154"/>
      <c r="MAB77" s="154"/>
      <c r="MAC77" s="154"/>
      <c r="MAD77" s="154"/>
      <c r="MAE77" s="154"/>
      <c r="MAF77" s="154"/>
      <c r="MAG77" s="154"/>
      <c r="MAH77" s="154"/>
      <c r="MAI77" s="154"/>
      <c r="MAJ77" s="154"/>
      <c r="MAK77" s="154"/>
      <c r="MAL77" s="154"/>
      <c r="MAM77" s="154"/>
      <c r="MAN77" s="154"/>
      <c r="MAO77" s="154"/>
      <c r="MAP77" s="154"/>
      <c r="MAQ77" s="154"/>
      <c r="MAR77" s="154"/>
      <c r="MAS77" s="154"/>
      <c r="MAT77" s="154"/>
      <c r="MAU77" s="154"/>
      <c r="MAV77" s="154"/>
      <c r="MAW77" s="154"/>
      <c r="MAX77" s="154"/>
      <c r="MAY77" s="154"/>
      <c r="MAZ77" s="154"/>
      <c r="MBA77" s="154"/>
      <c r="MBB77" s="154"/>
      <c r="MBC77" s="154"/>
      <c r="MBD77" s="154"/>
      <c r="MBE77" s="154"/>
      <c r="MBF77" s="154"/>
      <c r="MBG77" s="154"/>
      <c r="MBH77" s="154"/>
      <c r="MBI77" s="154"/>
      <c r="MBJ77" s="154"/>
      <c r="MBK77" s="154"/>
      <c r="MBL77" s="154"/>
      <c r="MBM77" s="154"/>
      <c r="MBN77" s="154"/>
      <c r="MBO77" s="154"/>
      <c r="MBP77" s="154"/>
      <c r="MBQ77" s="154"/>
      <c r="MBR77" s="154"/>
      <c r="MBS77" s="154"/>
      <c r="MBT77" s="154"/>
      <c r="MBU77" s="154"/>
      <c r="MBV77" s="154"/>
      <c r="MBW77" s="154"/>
      <c r="MBX77" s="154"/>
      <c r="MBY77" s="154"/>
      <c r="MBZ77" s="154"/>
      <c r="MCA77" s="154"/>
      <c r="MCB77" s="154"/>
      <c r="MCC77" s="154"/>
      <c r="MCD77" s="154"/>
      <c r="MCE77" s="154"/>
      <c r="MCF77" s="154"/>
      <c r="MCG77" s="154"/>
      <c r="MCH77" s="154"/>
      <c r="MCI77" s="154"/>
      <c r="MCJ77" s="154"/>
      <c r="MCK77" s="154"/>
      <c r="MCL77" s="154"/>
      <c r="MCM77" s="154"/>
      <c r="MCN77" s="154"/>
      <c r="MCO77" s="154"/>
      <c r="MCP77" s="154"/>
      <c r="MCQ77" s="154"/>
      <c r="MCR77" s="154"/>
      <c r="MCS77" s="154"/>
      <c r="MCT77" s="154"/>
      <c r="MCU77" s="154"/>
      <c r="MCV77" s="154"/>
      <c r="MCW77" s="154"/>
      <c r="MCX77" s="154"/>
      <c r="MCY77" s="154"/>
      <c r="MCZ77" s="154"/>
      <c r="MDA77" s="154"/>
      <c r="MDB77" s="154"/>
      <c r="MDC77" s="154"/>
      <c r="MDD77" s="154"/>
      <c r="MDE77" s="154"/>
      <c r="MDF77" s="154"/>
      <c r="MDG77" s="154"/>
      <c r="MDH77" s="154"/>
      <c r="MDI77" s="154"/>
      <c r="MDJ77" s="154"/>
      <c r="MDK77" s="154"/>
      <c r="MDL77" s="154"/>
      <c r="MDM77" s="154"/>
      <c r="MDN77" s="154"/>
      <c r="MDO77" s="154"/>
      <c r="MDP77" s="154"/>
      <c r="MDQ77" s="154"/>
      <c r="MDR77" s="154"/>
      <c r="MDS77" s="154"/>
      <c r="MDT77" s="154"/>
      <c r="MDU77" s="154"/>
      <c r="MDV77" s="154"/>
      <c r="MDW77" s="154"/>
      <c r="MDX77" s="154"/>
      <c r="MDY77" s="154"/>
      <c r="MDZ77" s="154"/>
      <c r="MEA77" s="154"/>
      <c r="MEB77" s="154"/>
      <c r="MEC77" s="154"/>
      <c r="MED77" s="154"/>
      <c r="MEE77" s="154"/>
      <c r="MEF77" s="154"/>
      <c r="MEG77" s="154"/>
      <c r="MEH77" s="154"/>
      <c r="MEI77" s="154"/>
      <c r="MEJ77" s="154"/>
      <c r="MEK77" s="154"/>
      <c r="MEL77" s="154"/>
      <c r="MEM77" s="154"/>
      <c r="MEN77" s="154"/>
      <c r="MEO77" s="154"/>
      <c r="MEP77" s="154"/>
      <c r="MEQ77" s="154"/>
      <c r="MER77" s="154"/>
      <c r="MES77" s="154"/>
      <c r="MET77" s="154"/>
      <c r="MEU77" s="154"/>
      <c r="MEV77" s="154"/>
      <c r="MEW77" s="154"/>
      <c r="MEX77" s="154"/>
      <c r="MEY77" s="154"/>
      <c r="MEZ77" s="154"/>
      <c r="MFA77" s="154"/>
      <c r="MFB77" s="154"/>
      <c r="MFC77" s="154"/>
      <c r="MFD77" s="154"/>
      <c r="MFE77" s="154"/>
      <c r="MFF77" s="154"/>
      <c r="MFG77" s="154"/>
      <c r="MFH77" s="154"/>
      <c r="MFI77" s="154"/>
      <c r="MFJ77" s="154"/>
      <c r="MFK77" s="154"/>
      <c r="MFL77" s="154"/>
      <c r="MFM77" s="154"/>
      <c r="MFN77" s="154"/>
      <c r="MFO77" s="154"/>
      <c r="MFP77" s="154"/>
      <c r="MFQ77" s="154"/>
      <c r="MFR77" s="154"/>
      <c r="MFS77" s="154"/>
      <c r="MFT77" s="154"/>
      <c r="MFU77" s="154"/>
      <c r="MFV77" s="154"/>
      <c r="MFW77" s="154"/>
      <c r="MFX77" s="154"/>
      <c r="MFY77" s="154"/>
      <c r="MFZ77" s="154"/>
      <c r="MGA77" s="154"/>
      <c r="MGB77" s="154"/>
      <c r="MGC77" s="154"/>
      <c r="MGD77" s="154"/>
      <c r="MGE77" s="154"/>
      <c r="MGF77" s="154"/>
      <c r="MGG77" s="154"/>
      <c r="MGH77" s="154"/>
      <c r="MGI77" s="154"/>
      <c r="MGJ77" s="154"/>
      <c r="MGK77" s="154"/>
      <c r="MGL77" s="154"/>
      <c r="MGM77" s="154"/>
      <c r="MGN77" s="154"/>
      <c r="MGO77" s="154"/>
      <c r="MGP77" s="154"/>
      <c r="MGQ77" s="154"/>
      <c r="MGR77" s="154"/>
      <c r="MGS77" s="154"/>
      <c r="MGT77" s="154"/>
      <c r="MGU77" s="154"/>
      <c r="MGV77" s="154"/>
      <c r="MGW77" s="154"/>
      <c r="MGX77" s="154"/>
      <c r="MGY77" s="154"/>
      <c r="MGZ77" s="154"/>
      <c r="MHA77" s="154"/>
      <c r="MHB77" s="154"/>
      <c r="MHC77" s="154"/>
      <c r="MHD77" s="154"/>
      <c r="MHE77" s="154"/>
      <c r="MHF77" s="154"/>
      <c r="MHG77" s="154"/>
      <c r="MHH77" s="154"/>
      <c r="MHI77" s="154"/>
      <c r="MHJ77" s="154"/>
      <c r="MHK77" s="154"/>
      <c r="MHL77" s="154"/>
      <c r="MHM77" s="154"/>
      <c r="MHN77" s="154"/>
      <c r="MHO77" s="154"/>
      <c r="MHP77" s="154"/>
      <c r="MHQ77" s="154"/>
      <c r="MHR77" s="154"/>
      <c r="MHS77" s="154"/>
      <c r="MHT77" s="154"/>
      <c r="MHU77" s="154"/>
      <c r="MHV77" s="154"/>
      <c r="MHW77" s="154"/>
      <c r="MHX77" s="154"/>
      <c r="MHY77" s="154"/>
      <c r="MHZ77" s="154"/>
      <c r="MIA77" s="154"/>
      <c r="MIB77" s="154"/>
      <c r="MIC77" s="154"/>
      <c r="MID77" s="154"/>
      <c r="MIE77" s="154"/>
      <c r="MIF77" s="154"/>
      <c r="MIG77" s="154"/>
      <c r="MIH77" s="154"/>
      <c r="MII77" s="154"/>
      <c r="MIJ77" s="154"/>
      <c r="MIK77" s="154"/>
      <c r="MIL77" s="154"/>
      <c r="MIM77" s="154"/>
      <c r="MIN77" s="154"/>
      <c r="MIO77" s="154"/>
      <c r="MIP77" s="154"/>
      <c r="MIQ77" s="154"/>
      <c r="MIR77" s="154"/>
      <c r="MIS77" s="154"/>
      <c r="MIT77" s="154"/>
      <c r="MIU77" s="154"/>
      <c r="MIV77" s="154"/>
      <c r="MIW77" s="154"/>
      <c r="MIX77" s="154"/>
      <c r="MIY77" s="154"/>
      <c r="MIZ77" s="154"/>
      <c r="MJA77" s="154"/>
      <c r="MJB77" s="154"/>
      <c r="MJC77" s="154"/>
      <c r="MJD77" s="154"/>
      <c r="MJE77" s="154"/>
      <c r="MJF77" s="154"/>
      <c r="MJG77" s="154"/>
      <c r="MJH77" s="154"/>
      <c r="MJI77" s="154"/>
      <c r="MJJ77" s="154"/>
      <c r="MJK77" s="154"/>
      <c r="MJL77" s="154"/>
      <c r="MJM77" s="154"/>
      <c r="MJN77" s="154"/>
      <c r="MJO77" s="154"/>
      <c r="MJP77" s="154"/>
      <c r="MJQ77" s="154"/>
      <c r="MJR77" s="154"/>
      <c r="MJS77" s="154"/>
      <c r="MJT77" s="154"/>
      <c r="MJU77" s="154"/>
      <c r="MJV77" s="154"/>
      <c r="MJW77" s="154"/>
      <c r="MJX77" s="154"/>
      <c r="MJY77" s="154"/>
      <c r="MJZ77" s="154"/>
      <c r="MKA77" s="154"/>
      <c r="MKB77" s="154"/>
      <c r="MKC77" s="154"/>
      <c r="MKD77" s="154"/>
      <c r="MKE77" s="154"/>
      <c r="MKF77" s="154"/>
      <c r="MKG77" s="154"/>
      <c r="MKH77" s="154"/>
      <c r="MKI77" s="154"/>
      <c r="MKJ77" s="154"/>
      <c r="MKK77" s="154"/>
      <c r="MKL77" s="154"/>
      <c r="MKM77" s="154"/>
      <c r="MKN77" s="154"/>
      <c r="MKO77" s="154"/>
      <c r="MKP77" s="154"/>
      <c r="MKQ77" s="154"/>
      <c r="MKR77" s="154"/>
      <c r="MKS77" s="154"/>
      <c r="MKT77" s="154"/>
      <c r="MKU77" s="154"/>
      <c r="MKV77" s="154"/>
      <c r="MKW77" s="154"/>
      <c r="MKX77" s="154"/>
      <c r="MKY77" s="154"/>
      <c r="MKZ77" s="154"/>
      <c r="MLA77" s="154"/>
      <c r="MLB77" s="154"/>
      <c r="MLC77" s="154"/>
      <c r="MLD77" s="154"/>
      <c r="MLE77" s="154"/>
      <c r="MLF77" s="154"/>
      <c r="MLG77" s="154"/>
      <c r="MLH77" s="154"/>
      <c r="MLI77" s="154"/>
      <c r="MLJ77" s="154"/>
      <c r="MLK77" s="154"/>
      <c r="MLL77" s="154"/>
      <c r="MLM77" s="154"/>
      <c r="MLN77" s="154"/>
      <c r="MLO77" s="154"/>
      <c r="MLP77" s="154"/>
      <c r="MLQ77" s="154"/>
      <c r="MLR77" s="154"/>
      <c r="MLS77" s="154"/>
      <c r="MLT77" s="154"/>
      <c r="MLU77" s="154"/>
      <c r="MLV77" s="154"/>
      <c r="MLW77" s="154"/>
      <c r="MLX77" s="154"/>
      <c r="MLY77" s="154"/>
      <c r="MLZ77" s="154"/>
      <c r="MMA77" s="154"/>
      <c r="MMB77" s="154"/>
      <c r="MMC77" s="154"/>
      <c r="MMD77" s="154"/>
      <c r="MME77" s="154"/>
      <c r="MMF77" s="154"/>
      <c r="MMG77" s="154"/>
      <c r="MMH77" s="154"/>
      <c r="MMI77" s="154"/>
      <c r="MMJ77" s="154"/>
      <c r="MMK77" s="154"/>
      <c r="MML77" s="154"/>
      <c r="MMM77" s="154"/>
      <c r="MMN77" s="154"/>
      <c r="MMO77" s="154"/>
      <c r="MMP77" s="154"/>
      <c r="MMQ77" s="154"/>
      <c r="MMR77" s="154"/>
      <c r="MMS77" s="154"/>
      <c r="MMT77" s="154"/>
      <c r="MMU77" s="154"/>
      <c r="MMV77" s="154"/>
      <c r="MMW77" s="154"/>
      <c r="MMX77" s="154"/>
      <c r="MMY77" s="154"/>
      <c r="MMZ77" s="154"/>
      <c r="MNA77" s="154"/>
      <c r="MNB77" s="154"/>
      <c r="MNC77" s="154"/>
      <c r="MND77" s="154"/>
      <c r="MNE77" s="154"/>
      <c r="MNF77" s="154"/>
      <c r="MNG77" s="154"/>
      <c r="MNH77" s="154"/>
      <c r="MNI77" s="154"/>
      <c r="MNJ77" s="154"/>
      <c r="MNK77" s="154"/>
      <c r="MNL77" s="154"/>
      <c r="MNM77" s="154"/>
      <c r="MNN77" s="154"/>
      <c r="MNO77" s="154"/>
      <c r="MNP77" s="154"/>
      <c r="MNQ77" s="154"/>
      <c r="MNR77" s="154"/>
      <c r="MNS77" s="154"/>
      <c r="MNT77" s="154"/>
      <c r="MNU77" s="154"/>
      <c r="MNV77" s="154"/>
      <c r="MNW77" s="154"/>
      <c r="MNX77" s="154"/>
      <c r="MNY77" s="154"/>
      <c r="MNZ77" s="154"/>
      <c r="MOA77" s="154"/>
      <c r="MOB77" s="154"/>
      <c r="MOC77" s="154"/>
      <c r="MOD77" s="154"/>
      <c r="MOE77" s="154"/>
      <c r="MOF77" s="154"/>
      <c r="MOG77" s="154"/>
      <c r="MOH77" s="154"/>
      <c r="MOI77" s="154"/>
      <c r="MOJ77" s="154"/>
      <c r="MOK77" s="154"/>
      <c r="MOL77" s="154"/>
      <c r="MOM77" s="154"/>
      <c r="MON77" s="154"/>
      <c r="MOO77" s="154"/>
      <c r="MOP77" s="154"/>
      <c r="MOQ77" s="154"/>
      <c r="MOR77" s="154"/>
      <c r="MOS77" s="154"/>
      <c r="MOT77" s="154"/>
      <c r="MOU77" s="154"/>
      <c r="MOV77" s="154"/>
      <c r="MOW77" s="154"/>
      <c r="MOX77" s="154"/>
      <c r="MOY77" s="154"/>
      <c r="MOZ77" s="154"/>
      <c r="MPA77" s="154"/>
      <c r="MPB77" s="154"/>
      <c r="MPC77" s="154"/>
      <c r="MPD77" s="154"/>
      <c r="MPE77" s="154"/>
      <c r="MPF77" s="154"/>
      <c r="MPG77" s="154"/>
      <c r="MPH77" s="154"/>
      <c r="MPI77" s="154"/>
      <c r="MPJ77" s="154"/>
      <c r="MPK77" s="154"/>
      <c r="MPL77" s="154"/>
      <c r="MPM77" s="154"/>
      <c r="MPN77" s="154"/>
      <c r="MPO77" s="154"/>
      <c r="MPP77" s="154"/>
      <c r="MPQ77" s="154"/>
      <c r="MPR77" s="154"/>
      <c r="MPS77" s="154"/>
      <c r="MPT77" s="154"/>
      <c r="MPU77" s="154"/>
      <c r="MPV77" s="154"/>
      <c r="MPW77" s="154"/>
      <c r="MPX77" s="154"/>
      <c r="MPY77" s="154"/>
      <c r="MPZ77" s="154"/>
      <c r="MQA77" s="154"/>
      <c r="MQB77" s="154"/>
      <c r="MQC77" s="154"/>
      <c r="MQD77" s="154"/>
      <c r="MQE77" s="154"/>
      <c r="MQF77" s="154"/>
      <c r="MQG77" s="154"/>
      <c r="MQH77" s="154"/>
      <c r="MQI77" s="154"/>
      <c r="MQJ77" s="154"/>
      <c r="MQK77" s="154"/>
      <c r="MQL77" s="154"/>
      <c r="MQM77" s="154"/>
      <c r="MQN77" s="154"/>
      <c r="MQO77" s="154"/>
      <c r="MQP77" s="154"/>
      <c r="MQQ77" s="154"/>
      <c r="MQR77" s="154"/>
      <c r="MQS77" s="154"/>
      <c r="MQT77" s="154"/>
      <c r="MQU77" s="154"/>
      <c r="MQV77" s="154"/>
      <c r="MQW77" s="154"/>
      <c r="MQX77" s="154"/>
      <c r="MQY77" s="154"/>
      <c r="MQZ77" s="154"/>
      <c r="MRA77" s="154"/>
      <c r="MRB77" s="154"/>
      <c r="MRC77" s="154"/>
      <c r="MRD77" s="154"/>
      <c r="MRE77" s="154"/>
      <c r="MRF77" s="154"/>
      <c r="MRG77" s="154"/>
      <c r="MRH77" s="154"/>
      <c r="MRI77" s="154"/>
      <c r="MRJ77" s="154"/>
      <c r="MRK77" s="154"/>
      <c r="MRL77" s="154"/>
      <c r="MRM77" s="154"/>
      <c r="MRN77" s="154"/>
      <c r="MRO77" s="154"/>
      <c r="MRP77" s="154"/>
      <c r="MRQ77" s="154"/>
      <c r="MRR77" s="154"/>
      <c r="MRS77" s="154"/>
      <c r="MRT77" s="154"/>
      <c r="MRU77" s="154"/>
      <c r="MRV77" s="154"/>
      <c r="MRW77" s="154"/>
      <c r="MRX77" s="154"/>
      <c r="MRY77" s="154"/>
      <c r="MRZ77" s="154"/>
      <c r="MSA77" s="154"/>
      <c r="MSB77" s="154"/>
      <c r="MSC77" s="154"/>
      <c r="MSD77" s="154"/>
      <c r="MSE77" s="154"/>
      <c r="MSF77" s="154"/>
      <c r="MSG77" s="154"/>
      <c r="MSH77" s="154"/>
      <c r="MSI77" s="154"/>
      <c r="MSJ77" s="154"/>
      <c r="MSK77" s="154"/>
      <c r="MSL77" s="154"/>
      <c r="MSM77" s="154"/>
      <c r="MSN77" s="154"/>
      <c r="MSO77" s="154"/>
      <c r="MSP77" s="154"/>
      <c r="MSQ77" s="154"/>
      <c r="MSR77" s="154"/>
      <c r="MSS77" s="154"/>
      <c r="MST77" s="154"/>
      <c r="MSU77" s="154"/>
      <c r="MSV77" s="154"/>
      <c r="MSW77" s="154"/>
      <c r="MSX77" s="154"/>
      <c r="MSY77" s="154"/>
      <c r="MSZ77" s="154"/>
      <c r="MTA77" s="154"/>
      <c r="MTB77" s="154"/>
      <c r="MTC77" s="154"/>
      <c r="MTD77" s="154"/>
      <c r="MTE77" s="154"/>
      <c r="MTF77" s="154"/>
      <c r="MTG77" s="154"/>
      <c r="MTH77" s="154"/>
      <c r="MTI77" s="154"/>
      <c r="MTJ77" s="154"/>
      <c r="MTK77" s="154"/>
      <c r="MTL77" s="154"/>
      <c r="MTM77" s="154"/>
      <c r="MTN77" s="154"/>
      <c r="MTO77" s="154"/>
      <c r="MTP77" s="154"/>
      <c r="MTQ77" s="154"/>
      <c r="MTR77" s="154"/>
      <c r="MTS77" s="154"/>
      <c r="MTT77" s="154"/>
      <c r="MTU77" s="154"/>
      <c r="MTV77" s="154"/>
      <c r="MTW77" s="154"/>
      <c r="MTX77" s="154"/>
      <c r="MTY77" s="154"/>
      <c r="MTZ77" s="154"/>
      <c r="MUA77" s="154"/>
      <c r="MUB77" s="154"/>
      <c r="MUC77" s="154"/>
      <c r="MUD77" s="154"/>
      <c r="MUE77" s="154"/>
      <c r="MUF77" s="154"/>
      <c r="MUG77" s="154"/>
      <c r="MUH77" s="154"/>
      <c r="MUI77" s="154"/>
      <c r="MUJ77" s="154"/>
      <c r="MUK77" s="154"/>
      <c r="MUL77" s="154"/>
      <c r="MUM77" s="154"/>
      <c r="MUN77" s="154"/>
      <c r="MUO77" s="154"/>
      <c r="MUP77" s="154"/>
      <c r="MUQ77" s="154"/>
      <c r="MUR77" s="154"/>
      <c r="MUS77" s="154"/>
      <c r="MUT77" s="154"/>
      <c r="MUU77" s="154"/>
      <c r="MUV77" s="154"/>
      <c r="MUW77" s="154"/>
      <c r="MUX77" s="154"/>
      <c r="MUY77" s="154"/>
      <c r="MUZ77" s="154"/>
      <c r="MVA77" s="154"/>
      <c r="MVB77" s="154"/>
      <c r="MVC77" s="154"/>
      <c r="MVD77" s="154"/>
      <c r="MVE77" s="154"/>
      <c r="MVF77" s="154"/>
      <c r="MVG77" s="154"/>
      <c r="MVH77" s="154"/>
      <c r="MVI77" s="154"/>
      <c r="MVJ77" s="154"/>
      <c r="MVK77" s="154"/>
      <c r="MVL77" s="154"/>
      <c r="MVM77" s="154"/>
      <c r="MVN77" s="154"/>
      <c r="MVO77" s="154"/>
      <c r="MVP77" s="154"/>
      <c r="MVQ77" s="154"/>
      <c r="MVR77" s="154"/>
      <c r="MVS77" s="154"/>
      <c r="MVT77" s="154"/>
      <c r="MVU77" s="154"/>
      <c r="MVV77" s="154"/>
      <c r="MVW77" s="154"/>
      <c r="MVX77" s="154"/>
      <c r="MVY77" s="154"/>
      <c r="MVZ77" s="154"/>
      <c r="MWA77" s="154"/>
      <c r="MWB77" s="154"/>
      <c r="MWC77" s="154"/>
      <c r="MWD77" s="154"/>
      <c r="MWE77" s="154"/>
      <c r="MWF77" s="154"/>
      <c r="MWG77" s="154"/>
      <c r="MWH77" s="154"/>
      <c r="MWI77" s="154"/>
      <c r="MWJ77" s="154"/>
      <c r="MWK77" s="154"/>
      <c r="MWL77" s="154"/>
      <c r="MWM77" s="154"/>
      <c r="MWN77" s="154"/>
      <c r="MWO77" s="154"/>
      <c r="MWP77" s="154"/>
      <c r="MWQ77" s="154"/>
      <c r="MWR77" s="154"/>
      <c r="MWS77" s="154"/>
      <c r="MWT77" s="154"/>
      <c r="MWU77" s="154"/>
      <c r="MWV77" s="154"/>
      <c r="MWW77" s="154"/>
      <c r="MWX77" s="154"/>
      <c r="MWY77" s="154"/>
      <c r="MWZ77" s="154"/>
      <c r="MXA77" s="154"/>
      <c r="MXB77" s="154"/>
      <c r="MXC77" s="154"/>
      <c r="MXD77" s="154"/>
      <c r="MXE77" s="154"/>
      <c r="MXF77" s="154"/>
      <c r="MXG77" s="154"/>
      <c r="MXH77" s="154"/>
      <c r="MXI77" s="154"/>
      <c r="MXJ77" s="154"/>
      <c r="MXK77" s="154"/>
      <c r="MXL77" s="154"/>
      <c r="MXM77" s="154"/>
      <c r="MXN77" s="154"/>
      <c r="MXO77" s="154"/>
      <c r="MXP77" s="154"/>
      <c r="MXQ77" s="154"/>
      <c r="MXR77" s="154"/>
      <c r="MXS77" s="154"/>
      <c r="MXT77" s="154"/>
      <c r="MXU77" s="154"/>
      <c r="MXV77" s="154"/>
      <c r="MXW77" s="154"/>
      <c r="MXX77" s="154"/>
      <c r="MXY77" s="154"/>
      <c r="MXZ77" s="154"/>
      <c r="MYA77" s="154"/>
      <c r="MYB77" s="154"/>
      <c r="MYC77" s="154"/>
      <c r="MYD77" s="154"/>
      <c r="MYE77" s="154"/>
      <c r="MYF77" s="154"/>
      <c r="MYG77" s="154"/>
      <c r="MYH77" s="154"/>
      <c r="MYI77" s="154"/>
      <c r="MYJ77" s="154"/>
      <c r="MYK77" s="154"/>
      <c r="MYL77" s="154"/>
      <c r="MYM77" s="154"/>
      <c r="MYN77" s="154"/>
      <c r="MYO77" s="154"/>
      <c r="MYP77" s="154"/>
      <c r="MYQ77" s="154"/>
      <c r="MYR77" s="154"/>
      <c r="MYS77" s="154"/>
      <c r="MYT77" s="154"/>
      <c r="MYU77" s="154"/>
      <c r="MYV77" s="154"/>
      <c r="MYW77" s="154"/>
      <c r="MYX77" s="154"/>
      <c r="MYY77" s="154"/>
      <c r="MYZ77" s="154"/>
      <c r="MZA77" s="154"/>
      <c r="MZB77" s="154"/>
      <c r="MZC77" s="154"/>
      <c r="MZD77" s="154"/>
      <c r="MZE77" s="154"/>
      <c r="MZF77" s="154"/>
      <c r="MZG77" s="154"/>
      <c r="MZH77" s="154"/>
      <c r="MZI77" s="154"/>
      <c r="MZJ77" s="154"/>
      <c r="MZK77" s="154"/>
      <c r="MZL77" s="154"/>
      <c r="MZM77" s="154"/>
      <c r="MZN77" s="154"/>
      <c r="MZO77" s="154"/>
      <c r="MZP77" s="154"/>
      <c r="MZQ77" s="154"/>
      <c r="MZR77" s="154"/>
      <c r="MZS77" s="154"/>
      <c r="MZT77" s="154"/>
      <c r="MZU77" s="154"/>
      <c r="MZV77" s="154"/>
      <c r="MZW77" s="154"/>
      <c r="MZX77" s="154"/>
      <c r="MZY77" s="154"/>
      <c r="MZZ77" s="154"/>
      <c r="NAA77" s="154"/>
      <c r="NAB77" s="154"/>
      <c r="NAC77" s="154"/>
      <c r="NAD77" s="154"/>
      <c r="NAE77" s="154"/>
      <c r="NAF77" s="154"/>
      <c r="NAG77" s="154"/>
      <c r="NAH77" s="154"/>
      <c r="NAI77" s="154"/>
      <c r="NAJ77" s="154"/>
      <c r="NAK77" s="154"/>
      <c r="NAL77" s="154"/>
      <c r="NAM77" s="154"/>
      <c r="NAN77" s="154"/>
      <c r="NAO77" s="154"/>
      <c r="NAP77" s="154"/>
      <c r="NAQ77" s="154"/>
      <c r="NAR77" s="154"/>
      <c r="NAS77" s="154"/>
      <c r="NAT77" s="154"/>
      <c r="NAU77" s="154"/>
      <c r="NAV77" s="154"/>
      <c r="NAW77" s="154"/>
      <c r="NAX77" s="154"/>
      <c r="NAY77" s="154"/>
      <c r="NAZ77" s="154"/>
      <c r="NBA77" s="154"/>
      <c r="NBB77" s="154"/>
      <c r="NBC77" s="154"/>
      <c r="NBD77" s="154"/>
      <c r="NBE77" s="154"/>
      <c r="NBF77" s="154"/>
      <c r="NBG77" s="154"/>
      <c r="NBH77" s="154"/>
      <c r="NBI77" s="154"/>
      <c r="NBJ77" s="154"/>
      <c r="NBK77" s="154"/>
      <c r="NBL77" s="154"/>
      <c r="NBM77" s="154"/>
      <c r="NBN77" s="154"/>
      <c r="NBO77" s="154"/>
      <c r="NBP77" s="154"/>
      <c r="NBQ77" s="154"/>
      <c r="NBR77" s="154"/>
      <c r="NBS77" s="154"/>
      <c r="NBT77" s="154"/>
      <c r="NBU77" s="154"/>
      <c r="NBV77" s="154"/>
      <c r="NBW77" s="154"/>
      <c r="NBX77" s="154"/>
      <c r="NBY77" s="154"/>
      <c r="NBZ77" s="154"/>
      <c r="NCA77" s="154"/>
      <c r="NCB77" s="154"/>
      <c r="NCC77" s="154"/>
      <c r="NCD77" s="154"/>
      <c r="NCE77" s="154"/>
      <c r="NCF77" s="154"/>
      <c r="NCG77" s="154"/>
      <c r="NCH77" s="154"/>
      <c r="NCI77" s="154"/>
      <c r="NCJ77" s="154"/>
      <c r="NCK77" s="154"/>
      <c r="NCL77" s="154"/>
      <c r="NCM77" s="154"/>
      <c r="NCN77" s="154"/>
      <c r="NCO77" s="154"/>
      <c r="NCP77" s="154"/>
      <c r="NCQ77" s="154"/>
      <c r="NCR77" s="154"/>
      <c r="NCS77" s="154"/>
      <c r="NCT77" s="154"/>
      <c r="NCU77" s="154"/>
      <c r="NCV77" s="154"/>
      <c r="NCW77" s="154"/>
      <c r="NCX77" s="154"/>
      <c r="NCY77" s="154"/>
      <c r="NCZ77" s="154"/>
      <c r="NDA77" s="154"/>
      <c r="NDB77" s="154"/>
      <c r="NDC77" s="154"/>
      <c r="NDD77" s="154"/>
      <c r="NDE77" s="154"/>
      <c r="NDF77" s="154"/>
      <c r="NDG77" s="154"/>
      <c r="NDH77" s="154"/>
      <c r="NDI77" s="154"/>
      <c r="NDJ77" s="154"/>
      <c r="NDK77" s="154"/>
      <c r="NDL77" s="154"/>
      <c r="NDM77" s="154"/>
      <c r="NDN77" s="154"/>
      <c r="NDO77" s="154"/>
      <c r="NDP77" s="154"/>
      <c r="NDQ77" s="154"/>
      <c r="NDR77" s="154"/>
      <c r="NDS77" s="154"/>
      <c r="NDT77" s="154"/>
      <c r="NDU77" s="154"/>
      <c r="NDV77" s="154"/>
      <c r="NDW77" s="154"/>
      <c r="NDX77" s="154"/>
      <c r="NDY77" s="154"/>
      <c r="NDZ77" s="154"/>
      <c r="NEA77" s="154"/>
      <c r="NEB77" s="154"/>
      <c r="NEC77" s="154"/>
      <c r="NED77" s="154"/>
      <c r="NEE77" s="154"/>
      <c r="NEF77" s="154"/>
      <c r="NEG77" s="154"/>
      <c r="NEH77" s="154"/>
      <c r="NEI77" s="154"/>
      <c r="NEJ77" s="154"/>
      <c r="NEK77" s="154"/>
      <c r="NEL77" s="154"/>
      <c r="NEM77" s="154"/>
      <c r="NEN77" s="154"/>
      <c r="NEO77" s="154"/>
      <c r="NEP77" s="154"/>
      <c r="NEQ77" s="154"/>
      <c r="NER77" s="154"/>
      <c r="NES77" s="154"/>
      <c r="NET77" s="154"/>
      <c r="NEU77" s="154"/>
      <c r="NEV77" s="154"/>
      <c r="NEW77" s="154"/>
      <c r="NEX77" s="154"/>
      <c r="NEY77" s="154"/>
      <c r="NEZ77" s="154"/>
      <c r="NFA77" s="154"/>
      <c r="NFB77" s="154"/>
      <c r="NFC77" s="154"/>
      <c r="NFD77" s="154"/>
      <c r="NFE77" s="154"/>
      <c r="NFF77" s="154"/>
      <c r="NFG77" s="154"/>
      <c r="NFH77" s="154"/>
      <c r="NFI77" s="154"/>
      <c r="NFJ77" s="154"/>
      <c r="NFK77" s="154"/>
      <c r="NFL77" s="154"/>
      <c r="NFM77" s="154"/>
      <c r="NFN77" s="154"/>
      <c r="NFO77" s="154"/>
      <c r="NFP77" s="154"/>
      <c r="NFQ77" s="154"/>
      <c r="NFR77" s="154"/>
      <c r="NFS77" s="154"/>
      <c r="NFT77" s="154"/>
      <c r="NFU77" s="154"/>
      <c r="NFV77" s="154"/>
      <c r="NFW77" s="154"/>
      <c r="NFX77" s="154"/>
      <c r="NFY77" s="154"/>
      <c r="NFZ77" s="154"/>
      <c r="NGA77" s="154"/>
      <c r="NGB77" s="154"/>
      <c r="NGC77" s="154"/>
      <c r="NGD77" s="154"/>
      <c r="NGE77" s="154"/>
      <c r="NGF77" s="154"/>
      <c r="NGG77" s="154"/>
      <c r="NGH77" s="154"/>
      <c r="NGI77" s="154"/>
      <c r="NGJ77" s="154"/>
      <c r="NGK77" s="154"/>
      <c r="NGL77" s="154"/>
      <c r="NGM77" s="154"/>
      <c r="NGN77" s="154"/>
      <c r="NGO77" s="154"/>
      <c r="NGP77" s="154"/>
      <c r="NGQ77" s="154"/>
      <c r="NGR77" s="154"/>
      <c r="NGS77" s="154"/>
      <c r="NGT77" s="154"/>
      <c r="NGU77" s="154"/>
      <c r="NGV77" s="154"/>
      <c r="NGW77" s="154"/>
      <c r="NGX77" s="154"/>
      <c r="NGY77" s="154"/>
      <c r="NGZ77" s="154"/>
      <c r="NHA77" s="154"/>
      <c r="NHB77" s="154"/>
      <c r="NHC77" s="154"/>
      <c r="NHD77" s="154"/>
      <c r="NHE77" s="154"/>
      <c r="NHF77" s="154"/>
      <c r="NHG77" s="154"/>
      <c r="NHH77" s="154"/>
      <c r="NHI77" s="154"/>
      <c r="NHJ77" s="154"/>
      <c r="NHK77" s="154"/>
      <c r="NHL77" s="154"/>
      <c r="NHM77" s="154"/>
      <c r="NHN77" s="154"/>
      <c r="NHO77" s="154"/>
      <c r="NHP77" s="154"/>
      <c r="NHQ77" s="154"/>
      <c r="NHR77" s="154"/>
      <c r="NHS77" s="154"/>
      <c r="NHT77" s="154"/>
      <c r="NHU77" s="154"/>
      <c r="NHV77" s="154"/>
      <c r="NHW77" s="154"/>
      <c r="NHX77" s="154"/>
      <c r="NHY77" s="154"/>
      <c r="NHZ77" s="154"/>
      <c r="NIA77" s="154"/>
      <c r="NIB77" s="154"/>
      <c r="NIC77" s="154"/>
      <c r="NID77" s="154"/>
      <c r="NIE77" s="154"/>
      <c r="NIF77" s="154"/>
      <c r="NIG77" s="154"/>
      <c r="NIH77" s="154"/>
      <c r="NII77" s="154"/>
      <c r="NIJ77" s="154"/>
      <c r="NIK77" s="154"/>
      <c r="NIL77" s="154"/>
      <c r="NIM77" s="154"/>
      <c r="NIN77" s="154"/>
      <c r="NIO77" s="154"/>
      <c r="NIP77" s="154"/>
      <c r="NIQ77" s="154"/>
      <c r="NIR77" s="154"/>
      <c r="NIS77" s="154"/>
      <c r="NIT77" s="154"/>
      <c r="NIU77" s="154"/>
      <c r="NIV77" s="154"/>
      <c r="NIW77" s="154"/>
      <c r="NIX77" s="154"/>
      <c r="NIY77" s="154"/>
      <c r="NIZ77" s="154"/>
      <c r="NJA77" s="154"/>
      <c r="NJB77" s="154"/>
      <c r="NJC77" s="154"/>
      <c r="NJD77" s="154"/>
      <c r="NJE77" s="154"/>
      <c r="NJF77" s="154"/>
      <c r="NJG77" s="154"/>
      <c r="NJH77" s="154"/>
      <c r="NJI77" s="154"/>
      <c r="NJJ77" s="154"/>
      <c r="NJK77" s="154"/>
      <c r="NJL77" s="154"/>
      <c r="NJM77" s="154"/>
      <c r="NJN77" s="154"/>
      <c r="NJO77" s="154"/>
      <c r="NJP77" s="154"/>
      <c r="NJQ77" s="154"/>
      <c r="NJR77" s="154"/>
      <c r="NJS77" s="154"/>
      <c r="NJT77" s="154"/>
      <c r="NJU77" s="154"/>
      <c r="NJV77" s="154"/>
      <c r="NJW77" s="154"/>
      <c r="NJX77" s="154"/>
      <c r="NJY77" s="154"/>
      <c r="NJZ77" s="154"/>
      <c r="NKA77" s="154"/>
      <c r="NKB77" s="154"/>
      <c r="NKC77" s="154"/>
      <c r="NKD77" s="154"/>
      <c r="NKE77" s="154"/>
      <c r="NKF77" s="154"/>
      <c r="NKG77" s="154"/>
      <c r="NKH77" s="154"/>
      <c r="NKI77" s="154"/>
      <c r="NKJ77" s="154"/>
      <c r="NKK77" s="154"/>
      <c r="NKL77" s="154"/>
      <c r="NKM77" s="154"/>
      <c r="NKN77" s="154"/>
      <c r="NKO77" s="154"/>
      <c r="NKP77" s="154"/>
      <c r="NKQ77" s="154"/>
      <c r="NKR77" s="154"/>
      <c r="NKS77" s="154"/>
      <c r="NKT77" s="154"/>
      <c r="NKU77" s="154"/>
      <c r="NKV77" s="154"/>
      <c r="NKW77" s="154"/>
      <c r="NKX77" s="154"/>
      <c r="NKY77" s="154"/>
      <c r="NKZ77" s="154"/>
      <c r="NLA77" s="154"/>
      <c r="NLB77" s="154"/>
      <c r="NLC77" s="154"/>
      <c r="NLD77" s="154"/>
      <c r="NLE77" s="154"/>
      <c r="NLF77" s="154"/>
      <c r="NLG77" s="154"/>
      <c r="NLH77" s="154"/>
      <c r="NLI77" s="154"/>
      <c r="NLJ77" s="154"/>
      <c r="NLK77" s="154"/>
      <c r="NLL77" s="154"/>
      <c r="NLM77" s="154"/>
      <c r="NLN77" s="154"/>
      <c r="NLO77" s="154"/>
      <c r="NLP77" s="154"/>
      <c r="NLQ77" s="154"/>
      <c r="NLR77" s="154"/>
      <c r="NLS77" s="154"/>
      <c r="NLT77" s="154"/>
      <c r="NLU77" s="154"/>
      <c r="NLV77" s="154"/>
      <c r="NLW77" s="154"/>
      <c r="NLX77" s="154"/>
      <c r="NLY77" s="154"/>
      <c r="NLZ77" s="154"/>
      <c r="NMA77" s="154"/>
      <c r="NMB77" s="154"/>
      <c r="NMC77" s="154"/>
      <c r="NMD77" s="154"/>
      <c r="NME77" s="154"/>
      <c r="NMF77" s="154"/>
      <c r="NMG77" s="154"/>
      <c r="NMH77" s="154"/>
      <c r="NMI77" s="154"/>
      <c r="NMJ77" s="154"/>
      <c r="NMK77" s="154"/>
      <c r="NML77" s="154"/>
      <c r="NMM77" s="154"/>
      <c r="NMN77" s="154"/>
      <c r="NMO77" s="154"/>
      <c r="NMP77" s="154"/>
      <c r="NMQ77" s="154"/>
      <c r="NMR77" s="154"/>
      <c r="NMS77" s="154"/>
      <c r="NMT77" s="154"/>
      <c r="NMU77" s="154"/>
      <c r="NMV77" s="154"/>
      <c r="NMW77" s="154"/>
      <c r="NMX77" s="154"/>
      <c r="NMY77" s="154"/>
      <c r="NMZ77" s="154"/>
      <c r="NNA77" s="154"/>
      <c r="NNB77" s="154"/>
      <c r="NNC77" s="154"/>
      <c r="NND77" s="154"/>
      <c r="NNE77" s="154"/>
      <c r="NNF77" s="154"/>
      <c r="NNG77" s="154"/>
      <c r="NNH77" s="154"/>
      <c r="NNI77" s="154"/>
      <c r="NNJ77" s="154"/>
      <c r="NNK77" s="154"/>
      <c r="NNL77" s="154"/>
      <c r="NNM77" s="154"/>
      <c r="NNN77" s="154"/>
      <c r="NNO77" s="154"/>
      <c r="NNP77" s="154"/>
      <c r="NNQ77" s="154"/>
      <c r="NNR77" s="154"/>
      <c r="NNS77" s="154"/>
      <c r="NNT77" s="154"/>
      <c r="NNU77" s="154"/>
      <c r="NNV77" s="154"/>
      <c r="NNW77" s="154"/>
      <c r="NNX77" s="154"/>
      <c r="NNY77" s="154"/>
      <c r="NNZ77" s="154"/>
      <c r="NOA77" s="154"/>
      <c r="NOB77" s="154"/>
      <c r="NOC77" s="154"/>
      <c r="NOD77" s="154"/>
      <c r="NOE77" s="154"/>
      <c r="NOF77" s="154"/>
      <c r="NOG77" s="154"/>
      <c r="NOH77" s="154"/>
      <c r="NOI77" s="154"/>
      <c r="NOJ77" s="154"/>
      <c r="NOK77" s="154"/>
      <c r="NOL77" s="154"/>
      <c r="NOM77" s="154"/>
      <c r="NON77" s="154"/>
      <c r="NOO77" s="154"/>
      <c r="NOP77" s="154"/>
      <c r="NOQ77" s="154"/>
      <c r="NOR77" s="154"/>
      <c r="NOS77" s="154"/>
      <c r="NOT77" s="154"/>
      <c r="NOU77" s="154"/>
      <c r="NOV77" s="154"/>
      <c r="NOW77" s="154"/>
      <c r="NOX77" s="154"/>
      <c r="NOY77" s="154"/>
      <c r="NOZ77" s="154"/>
      <c r="NPA77" s="154"/>
      <c r="NPB77" s="154"/>
      <c r="NPC77" s="154"/>
      <c r="NPD77" s="154"/>
      <c r="NPE77" s="154"/>
      <c r="NPF77" s="154"/>
      <c r="NPG77" s="154"/>
      <c r="NPH77" s="154"/>
      <c r="NPI77" s="154"/>
      <c r="NPJ77" s="154"/>
      <c r="NPK77" s="154"/>
      <c r="NPL77" s="154"/>
      <c r="NPM77" s="154"/>
      <c r="NPN77" s="154"/>
      <c r="NPO77" s="154"/>
      <c r="NPP77" s="154"/>
      <c r="NPQ77" s="154"/>
      <c r="NPR77" s="154"/>
      <c r="NPS77" s="154"/>
      <c r="NPT77" s="154"/>
      <c r="NPU77" s="154"/>
      <c r="NPV77" s="154"/>
      <c r="NPW77" s="154"/>
      <c r="NPX77" s="154"/>
      <c r="NPY77" s="154"/>
      <c r="NPZ77" s="154"/>
      <c r="NQA77" s="154"/>
      <c r="NQB77" s="154"/>
      <c r="NQC77" s="154"/>
      <c r="NQD77" s="154"/>
      <c r="NQE77" s="154"/>
      <c r="NQF77" s="154"/>
      <c r="NQG77" s="154"/>
      <c r="NQH77" s="154"/>
      <c r="NQI77" s="154"/>
      <c r="NQJ77" s="154"/>
      <c r="NQK77" s="154"/>
      <c r="NQL77" s="154"/>
      <c r="NQM77" s="154"/>
      <c r="NQN77" s="154"/>
      <c r="NQO77" s="154"/>
      <c r="NQP77" s="154"/>
      <c r="NQQ77" s="154"/>
      <c r="NQR77" s="154"/>
      <c r="NQS77" s="154"/>
      <c r="NQT77" s="154"/>
      <c r="NQU77" s="154"/>
      <c r="NQV77" s="154"/>
      <c r="NQW77" s="154"/>
      <c r="NQX77" s="154"/>
      <c r="NQY77" s="154"/>
      <c r="NQZ77" s="154"/>
      <c r="NRA77" s="154"/>
      <c r="NRB77" s="154"/>
      <c r="NRC77" s="154"/>
      <c r="NRD77" s="154"/>
      <c r="NRE77" s="154"/>
      <c r="NRF77" s="154"/>
      <c r="NRG77" s="154"/>
      <c r="NRH77" s="154"/>
      <c r="NRI77" s="154"/>
      <c r="NRJ77" s="154"/>
      <c r="NRK77" s="154"/>
      <c r="NRL77" s="154"/>
      <c r="NRM77" s="154"/>
      <c r="NRN77" s="154"/>
      <c r="NRO77" s="154"/>
      <c r="NRP77" s="154"/>
      <c r="NRQ77" s="154"/>
      <c r="NRR77" s="154"/>
      <c r="NRS77" s="154"/>
      <c r="NRT77" s="154"/>
      <c r="NRU77" s="154"/>
      <c r="NRV77" s="154"/>
      <c r="NRW77" s="154"/>
      <c r="NRX77" s="154"/>
      <c r="NRY77" s="154"/>
      <c r="NRZ77" s="154"/>
      <c r="NSA77" s="154"/>
      <c r="NSB77" s="154"/>
      <c r="NSC77" s="154"/>
      <c r="NSD77" s="154"/>
      <c r="NSE77" s="154"/>
      <c r="NSF77" s="154"/>
      <c r="NSG77" s="154"/>
      <c r="NSH77" s="154"/>
      <c r="NSI77" s="154"/>
      <c r="NSJ77" s="154"/>
      <c r="NSK77" s="154"/>
      <c r="NSL77" s="154"/>
      <c r="NSM77" s="154"/>
      <c r="NSN77" s="154"/>
      <c r="NSO77" s="154"/>
      <c r="NSP77" s="154"/>
      <c r="NSQ77" s="154"/>
      <c r="NSR77" s="154"/>
      <c r="NSS77" s="154"/>
      <c r="NST77" s="154"/>
      <c r="NSU77" s="154"/>
      <c r="NSV77" s="154"/>
      <c r="NSW77" s="154"/>
      <c r="NSX77" s="154"/>
      <c r="NSY77" s="154"/>
      <c r="NSZ77" s="154"/>
      <c r="NTA77" s="154"/>
      <c r="NTB77" s="154"/>
      <c r="NTC77" s="154"/>
      <c r="NTD77" s="154"/>
      <c r="NTE77" s="154"/>
      <c r="NTF77" s="154"/>
      <c r="NTG77" s="154"/>
      <c r="NTH77" s="154"/>
      <c r="NTI77" s="154"/>
      <c r="NTJ77" s="154"/>
      <c r="NTK77" s="154"/>
      <c r="NTL77" s="154"/>
      <c r="NTM77" s="154"/>
      <c r="NTN77" s="154"/>
      <c r="NTO77" s="154"/>
      <c r="NTP77" s="154"/>
      <c r="NTQ77" s="154"/>
      <c r="NTR77" s="154"/>
      <c r="NTS77" s="154"/>
      <c r="NTT77" s="154"/>
      <c r="NTU77" s="154"/>
      <c r="NTV77" s="154"/>
      <c r="NTW77" s="154"/>
      <c r="NTX77" s="154"/>
      <c r="NTY77" s="154"/>
      <c r="NTZ77" s="154"/>
      <c r="NUA77" s="154"/>
      <c r="NUB77" s="154"/>
      <c r="NUC77" s="154"/>
      <c r="NUD77" s="154"/>
      <c r="NUE77" s="154"/>
      <c r="NUF77" s="154"/>
      <c r="NUG77" s="154"/>
      <c r="NUH77" s="154"/>
      <c r="NUI77" s="154"/>
      <c r="NUJ77" s="154"/>
      <c r="NUK77" s="154"/>
      <c r="NUL77" s="154"/>
      <c r="NUM77" s="154"/>
      <c r="NUN77" s="154"/>
      <c r="NUO77" s="154"/>
      <c r="NUP77" s="154"/>
      <c r="NUQ77" s="154"/>
      <c r="NUR77" s="154"/>
      <c r="NUS77" s="154"/>
      <c r="NUT77" s="154"/>
      <c r="NUU77" s="154"/>
      <c r="NUV77" s="154"/>
      <c r="NUW77" s="154"/>
      <c r="NUX77" s="154"/>
      <c r="NUY77" s="154"/>
      <c r="NUZ77" s="154"/>
      <c r="NVA77" s="154"/>
      <c r="NVB77" s="154"/>
      <c r="NVC77" s="154"/>
      <c r="NVD77" s="154"/>
      <c r="NVE77" s="154"/>
      <c r="NVF77" s="154"/>
      <c r="NVG77" s="154"/>
      <c r="NVH77" s="154"/>
      <c r="NVI77" s="154"/>
      <c r="NVJ77" s="154"/>
      <c r="NVK77" s="154"/>
      <c r="NVL77" s="154"/>
      <c r="NVM77" s="154"/>
      <c r="NVN77" s="154"/>
      <c r="NVO77" s="154"/>
      <c r="NVP77" s="154"/>
      <c r="NVQ77" s="154"/>
      <c r="NVR77" s="154"/>
      <c r="NVS77" s="154"/>
      <c r="NVT77" s="154"/>
      <c r="NVU77" s="154"/>
      <c r="NVV77" s="154"/>
      <c r="NVW77" s="154"/>
      <c r="NVX77" s="154"/>
      <c r="NVY77" s="154"/>
      <c r="NVZ77" s="154"/>
      <c r="NWA77" s="154"/>
      <c r="NWB77" s="154"/>
      <c r="NWC77" s="154"/>
      <c r="NWD77" s="154"/>
      <c r="NWE77" s="154"/>
      <c r="NWF77" s="154"/>
      <c r="NWG77" s="154"/>
      <c r="NWH77" s="154"/>
      <c r="NWI77" s="154"/>
      <c r="NWJ77" s="154"/>
      <c r="NWK77" s="154"/>
      <c r="NWL77" s="154"/>
      <c r="NWM77" s="154"/>
      <c r="NWN77" s="154"/>
      <c r="NWO77" s="154"/>
      <c r="NWP77" s="154"/>
      <c r="NWQ77" s="154"/>
      <c r="NWR77" s="154"/>
      <c r="NWS77" s="154"/>
      <c r="NWT77" s="154"/>
      <c r="NWU77" s="154"/>
      <c r="NWV77" s="154"/>
      <c r="NWW77" s="154"/>
      <c r="NWX77" s="154"/>
      <c r="NWY77" s="154"/>
      <c r="NWZ77" s="154"/>
      <c r="NXA77" s="154"/>
      <c r="NXB77" s="154"/>
      <c r="NXC77" s="154"/>
      <c r="NXD77" s="154"/>
      <c r="NXE77" s="154"/>
      <c r="NXF77" s="154"/>
      <c r="NXG77" s="154"/>
      <c r="NXH77" s="154"/>
      <c r="NXI77" s="154"/>
      <c r="NXJ77" s="154"/>
      <c r="NXK77" s="154"/>
      <c r="NXL77" s="154"/>
      <c r="NXM77" s="154"/>
      <c r="NXN77" s="154"/>
      <c r="NXO77" s="154"/>
      <c r="NXP77" s="154"/>
      <c r="NXQ77" s="154"/>
      <c r="NXR77" s="154"/>
      <c r="NXS77" s="154"/>
      <c r="NXT77" s="154"/>
      <c r="NXU77" s="154"/>
      <c r="NXV77" s="154"/>
      <c r="NXW77" s="154"/>
      <c r="NXX77" s="154"/>
      <c r="NXY77" s="154"/>
      <c r="NXZ77" s="154"/>
      <c r="NYA77" s="154"/>
      <c r="NYB77" s="154"/>
      <c r="NYC77" s="154"/>
      <c r="NYD77" s="154"/>
      <c r="NYE77" s="154"/>
      <c r="NYF77" s="154"/>
      <c r="NYG77" s="154"/>
      <c r="NYH77" s="154"/>
      <c r="NYI77" s="154"/>
      <c r="NYJ77" s="154"/>
      <c r="NYK77" s="154"/>
      <c r="NYL77" s="154"/>
      <c r="NYM77" s="154"/>
      <c r="NYN77" s="154"/>
      <c r="NYO77" s="154"/>
      <c r="NYP77" s="154"/>
      <c r="NYQ77" s="154"/>
      <c r="NYR77" s="154"/>
      <c r="NYS77" s="154"/>
      <c r="NYT77" s="154"/>
      <c r="NYU77" s="154"/>
      <c r="NYV77" s="154"/>
      <c r="NYW77" s="154"/>
      <c r="NYX77" s="154"/>
      <c r="NYY77" s="154"/>
      <c r="NYZ77" s="154"/>
      <c r="NZA77" s="154"/>
      <c r="NZB77" s="154"/>
      <c r="NZC77" s="154"/>
      <c r="NZD77" s="154"/>
      <c r="NZE77" s="154"/>
      <c r="NZF77" s="154"/>
      <c r="NZG77" s="154"/>
      <c r="NZH77" s="154"/>
      <c r="NZI77" s="154"/>
      <c r="NZJ77" s="154"/>
      <c r="NZK77" s="154"/>
      <c r="NZL77" s="154"/>
      <c r="NZM77" s="154"/>
      <c r="NZN77" s="154"/>
      <c r="NZO77" s="154"/>
      <c r="NZP77" s="154"/>
      <c r="NZQ77" s="154"/>
      <c r="NZR77" s="154"/>
      <c r="NZS77" s="154"/>
      <c r="NZT77" s="154"/>
      <c r="NZU77" s="154"/>
      <c r="NZV77" s="154"/>
      <c r="NZW77" s="154"/>
      <c r="NZX77" s="154"/>
      <c r="NZY77" s="154"/>
      <c r="NZZ77" s="154"/>
      <c r="OAA77" s="154"/>
      <c r="OAB77" s="154"/>
      <c r="OAC77" s="154"/>
      <c r="OAD77" s="154"/>
      <c r="OAE77" s="154"/>
      <c r="OAF77" s="154"/>
      <c r="OAG77" s="154"/>
      <c r="OAH77" s="154"/>
      <c r="OAI77" s="154"/>
      <c r="OAJ77" s="154"/>
      <c r="OAK77" s="154"/>
      <c r="OAL77" s="154"/>
      <c r="OAM77" s="154"/>
      <c r="OAN77" s="154"/>
      <c r="OAO77" s="154"/>
      <c r="OAP77" s="154"/>
      <c r="OAQ77" s="154"/>
      <c r="OAR77" s="154"/>
      <c r="OAS77" s="154"/>
      <c r="OAT77" s="154"/>
      <c r="OAU77" s="154"/>
      <c r="OAV77" s="154"/>
      <c r="OAW77" s="154"/>
      <c r="OAX77" s="154"/>
      <c r="OAY77" s="154"/>
      <c r="OAZ77" s="154"/>
      <c r="OBA77" s="154"/>
      <c r="OBB77" s="154"/>
      <c r="OBC77" s="154"/>
      <c r="OBD77" s="154"/>
      <c r="OBE77" s="154"/>
      <c r="OBF77" s="154"/>
      <c r="OBG77" s="154"/>
      <c r="OBH77" s="154"/>
      <c r="OBI77" s="154"/>
      <c r="OBJ77" s="154"/>
      <c r="OBK77" s="154"/>
      <c r="OBL77" s="154"/>
      <c r="OBM77" s="154"/>
      <c r="OBN77" s="154"/>
      <c r="OBO77" s="154"/>
      <c r="OBP77" s="154"/>
      <c r="OBQ77" s="154"/>
      <c r="OBR77" s="154"/>
      <c r="OBS77" s="154"/>
      <c r="OBT77" s="154"/>
      <c r="OBU77" s="154"/>
      <c r="OBV77" s="154"/>
      <c r="OBW77" s="154"/>
      <c r="OBX77" s="154"/>
      <c r="OBY77" s="154"/>
      <c r="OBZ77" s="154"/>
      <c r="OCA77" s="154"/>
      <c r="OCB77" s="154"/>
      <c r="OCC77" s="154"/>
      <c r="OCD77" s="154"/>
      <c r="OCE77" s="154"/>
      <c r="OCF77" s="154"/>
      <c r="OCG77" s="154"/>
      <c r="OCH77" s="154"/>
      <c r="OCI77" s="154"/>
      <c r="OCJ77" s="154"/>
      <c r="OCK77" s="154"/>
      <c r="OCL77" s="154"/>
      <c r="OCM77" s="154"/>
      <c r="OCN77" s="154"/>
      <c r="OCO77" s="154"/>
      <c r="OCP77" s="154"/>
      <c r="OCQ77" s="154"/>
      <c r="OCR77" s="154"/>
      <c r="OCS77" s="154"/>
      <c r="OCT77" s="154"/>
      <c r="OCU77" s="154"/>
      <c r="OCV77" s="154"/>
      <c r="OCW77" s="154"/>
      <c r="OCX77" s="154"/>
      <c r="OCY77" s="154"/>
      <c r="OCZ77" s="154"/>
      <c r="ODA77" s="154"/>
      <c r="ODB77" s="154"/>
      <c r="ODC77" s="154"/>
      <c r="ODD77" s="154"/>
      <c r="ODE77" s="154"/>
      <c r="ODF77" s="154"/>
      <c r="ODG77" s="154"/>
      <c r="ODH77" s="154"/>
      <c r="ODI77" s="154"/>
      <c r="ODJ77" s="154"/>
      <c r="ODK77" s="154"/>
      <c r="ODL77" s="154"/>
      <c r="ODM77" s="154"/>
      <c r="ODN77" s="154"/>
      <c r="ODO77" s="154"/>
      <c r="ODP77" s="154"/>
      <c r="ODQ77" s="154"/>
      <c r="ODR77" s="154"/>
      <c r="ODS77" s="154"/>
      <c r="ODT77" s="154"/>
      <c r="ODU77" s="154"/>
      <c r="ODV77" s="154"/>
      <c r="ODW77" s="154"/>
      <c r="ODX77" s="154"/>
      <c r="ODY77" s="154"/>
      <c r="ODZ77" s="154"/>
      <c r="OEA77" s="154"/>
      <c r="OEB77" s="154"/>
      <c r="OEC77" s="154"/>
      <c r="OED77" s="154"/>
      <c r="OEE77" s="154"/>
      <c r="OEF77" s="154"/>
      <c r="OEG77" s="154"/>
      <c r="OEH77" s="154"/>
      <c r="OEI77" s="154"/>
      <c r="OEJ77" s="154"/>
      <c r="OEK77" s="154"/>
      <c r="OEL77" s="154"/>
      <c r="OEM77" s="154"/>
      <c r="OEN77" s="154"/>
      <c r="OEO77" s="154"/>
      <c r="OEP77" s="154"/>
      <c r="OEQ77" s="154"/>
      <c r="OER77" s="154"/>
      <c r="OES77" s="154"/>
      <c r="OET77" s="154"/>
      <c r="OEU77" s="154"/>
      <c r="OEV77" s="154"/>
      <c r="OEW77" s="154"/>
      <c r="OEX77" s="154"/>
      <c r="OEY77" s="154"/>
      <c r="OEZ77" s="154"/>
      <c r="OFA77" s="154"/>
      <c r="OFB77" s="154"/>
      <c r="OFC77" s="154"/>
      <c r="OFD77" s="154"/>
      <c r="OFE77" s="154"/>
      <c r="OFF77" s="154"/>
      <c r="OFG77" s="154"/>
      <c r="OFH77" s="154"/>
      <c r="OFI77" s="154"/>
      <c r="OFJ77" s="154"/>
      <c r="OFK77" s="154"/>
      <c r="OFL77" s="154"/>
      <c r="OFM77" s="154"/>
      <c r="OFN77" s="154"/>
      <c r="OFO77" s="154"/>
      <c r="OFP77" s="154"/>
      <c r="OFQ77" s="154"/>
      <c r="OFR77" s="154"/>
      <c r="OFS77" s="154"/>
      <c r="OFT77" s="154"/>
      <c r="OFU77" s="154"/>
      <c r="OFV77" s="154"/>
      <c r="OFW77" s="154"/>
      <c r="OFX77" s="154"/>
      <c r="OFY77" s="154"/>
      <c r="OFZ77" s="154"/>
      <c r="OGA77" s="154"/>
      <c r="OGB77" s="154"/>
      <c r="OGC77" s="154"/>
      <c r="OGD77" s="154"/>
      <c r="OGE77" s="154"/>
      <c r="OGF77" s="154"/>
      <c r="OGG77" s="154"/>
      <c r="OGH77" s="154"/>
      <c r="OGI77" s="154"/>
      <c r="OGJ77" s="154"/>
      <c r="OGK77" s="154"/>
      <c r="OGL77" s="154"/>
      <c r="OGM77" s="154"/>
      <c r="OGN77" s="154"/>
      <c r="OGO77" s="154"/>
      <c r="OGP77" s="154"/>
      <c r="OGQ77" s="154"/>
      <c r="OGR77" s="154"/>
      <c r="OGS77" s="154"/>
      <c r="OGT77" s="154"/>
      <c r="OGU77" s="154"/>
      <c r="OGV77" s="154"/>
      <c r="OGW77" s="154"/>
      <c r="OGX77" s="154"/>
      <c r="OGY77" s="154"/>
      <c r="OGZ77" s="154"/>
      <c r="OHA77" s="154"/>
      <c r="OHB77" s="154"/>
      <c r="OHC77" s="154"/>
      <c r="OHD77" s="154"/>
      <c r="OHE77" s="154"/>
      <c r="OHF77" s="154"/>
      <c r="OHG77" s="154"/>
      <c r="OHH77" s="154"/>
      <c r="OHI77" s="154"/>
      <c r="OHJ77" s="154"/>
      <c r="OHK77" s="154"/>
      <c r="OHL77" s="154"/>
      <c r="OHM77" s="154"/>
      <c r="OHN77" s="154"/>
      <c r="OHO77" s="154"/>
      <c r="OHP77" s="154"/>
      <c r="OHQ77" s="154"/>
      <c r="OHR77" s="154"/>
      <c r="OHS77" s="154"/>
      <c r="OHT77" s="154"/>
      <c r="OHU77" s="154"/>
      <c r="OHV77" s="154"/>
      <c r="OHW77" s="154"/>
      <c r="OHX77" s="154"/>
      <c r="OHY77" s="154"/>
      <c r="OHZ77" s="154"/>
      <c r="OIA77" s="154"/>
      <c r="OIB77" s="154"/>
      <c r="OIC77" s="154"/>
      <c r="OID77" s="154"/>
      <c r="OIE77" s="154"/>
      <c r="OIF77" s="154"/>
      <c r="OIG77" s="154"/>
      <c r="OIH77" s="154"/>
      <c r="OII77" s="154"/>
      <c r="OIJ77" s="154"/>
      <c r="OIK77" s="154"/>
      <c r="OIL77" s="154"/>
      <c r="OIM77" s="154"/>
      <c r="OIN77" s="154"/>
      <c r="OIO77" s="154"/>
      <c r="OIP77" s="154"/>
      <c r="OIQ77" s="154"/>
      <c r="OIR77" s="154"/>
      <c r="OIS77" s="154"/>
      <c r="OIT77" s="154"/>
      <c r="OIU77" s="154"/>
      <c r="OIV77" s="154"/>
      <c r="OIW77" s="154"/>
      <c r="OIX77" s="154"/>
      <c r="OIY77" s="154"/>
      <c r="OIZ77" s="154"/>
      <c r="OJA77" s="154"/>
      <c r="OJB77" s="154"/>
      <c r="OJC77" s="154"/>
      <c r="OJD77" s="154"/>
      <c r="OJE77" s="154"/>
      <c r="OJF77" s="154"/>
      <c r="OJG77" s="154"/>
      <c r="OJH77" s="154"/>
      <c r="OJI77" s="154"/>
      <c r="OJJ77" s="154"/>
      <c r="OJK77" s="154"/>
      <c r="OJL77" s="154"/>
      <c r="OJM77" s="154"/>
      <c r="OJN77" s="154"/>
      <c r="OJO77" s="154"/>
      <c r="OJP77" s="154"/>
      <c r="OJQ77" s="154"/>
      <c r="OJR77" s="154"/>
      <c r="OJS77" s="154"/>
      <c r="OJT77" s="154"/>
      <c r="OJU77" s="154"/>
      <c r="OJV77" s="154"/>
      <c r="OJW77" s="154"/>
      <c r="OJX77" s="154"/>
      <c r="OJY77" s="154"/>
      <c r="OJZ77" s="154"/>
      <c r="OKA77" s="154"/>
      <c r="OKB77" s="154"/>
      <c r="OKC77" s="154"/>
      <c r="OKD77" s="154"/>
      <c r="OKE77" s="154"/>
      <c r="OKF77" s="154"/>
      <c r="OKG77" s="154"/>
      <c r="OKH77" s="154"/>
      <c r="OKI77" s="154"/>
      <c r="OKJ77" s="154"/>
      <c r="OKK77" s="154"/>
      <c r="OKL77" s="154"/>
      <c r="OKM77" s="154"/>
      <c r="OKN77" s="154"/>
      <c r="OKO77" s="154"/>
      <c r="OKP77" s="154"/>
      <c r="OKQ77" s="154"/>
      <c r="OKR77" s="154"/>
      <c r="OKS77" s="154"/>
      <c r="OKT77" s="154"/>
      <c r="OKU77" s="154"/>
      <c r="OKV77" s="154"/>
      <c r="OKW77" s="154"/>
      <c r="OKX77" s="154"/>
      <c r="OKY77" s="154"/>
      <c r="OKZ77" s="154"/>
      <c r="OLA77" s="154"/>
      <c r="OLB77" s="154"/>
      <c r="OLC77" s="154"/>
      <c r="OLD77" s="154"/>
      <c r="OLE77" s="154"/>
      <c r="OLF77" s="154"/>
      <c r="OLG77" s="154"/>
      <c r="OLH77" s="154"/>
      <c r="OLI77" s="154"/>
      <c r="OLJ77" s="154"/>
      <c r="OLK77" s="154"/>
      <c r="OLL77" s="154"/>
      <c r="OLM77" s="154"/>
      <c r="OLN77" s="154"/>
      <c r="OLO77" s="154"/>
      <c r="OLP77" s="154"/>
      <c r="OLQ77" s="154"/>
      <c r="OLR77" s="154"/>
      <c r="OLS77" s="154"/>
      <c r="OLT77" s="154"/>
      <c r="OLU77" s="154"/>
      <c r="OLV77" s="154"/>
      <c r="OLW77" s="154"/>
      <c r="OLX77" s="154"/>
      <c r="OLY77" s="154"/>
      <c r="OLZ77" s="154"/>
      <c r="OMA77" s="154"/>
      <c r="OMB77" s="154"/>
      <c r="OMC77" s="154"/>
      <c r="OMD77" s="154"/>
      <c r="OME77" s="154"/>
      <c r="OMF77" s="154"/>
      <c r="OMG77" s="154"/>
      <c r="OMH77" s="154"/>
      <c r="OMI77" s="154"/>
      <c r="OMJ77" s="154"/>
      <c r="OMK77" s="154"/>
      <c r="OML77" s="154"/>
      <c r="OMM77" s="154"/>
      <c r="OMN77" s="154"/>
      <c r="OMO77" s="154"/>
      <c r="OMP77" s="154"/>
      <c r="OMQ77" s="154"/>
      <c r="OMR77" s="154"/>
      <c r="OMS77" s="154"/>
      <c r="OMT77" s="154"/>
      <c r="OMU77" s="154"/>
      <c r="OMV77" s="154"/>
      <c r="OMW77" s="154"/>
      <c r="OMX77" s="154"/>
      <c r="OMY77" s="154"/>
      <c r="OMZ77" s="154"/>
      <c r="ONA77" s="154"/>
      <c r="ONB77" s="154"/>
      <c r="ONC77" s="154"/>
      <c r="OND77" s="154"/>
      <c r="ONE77" s="154"/>
      <c r="ONF77" s="154"/>
      <c r="ONG77" s="154"/>
      <c r="ONH77" s="154"/>
      <c r="ONI77" s="154"/>
      <c r="ONJ77" s="154"/>
      <c r="ONK77" s="154"/>
      <c r="ONL77" s="154"/>
      <c r="ONM77" s="154"/>
      <c r="ONN77" s="154"/>
      <c r="ONO77" s="154"/>
      <c r="ONP77" s="154"/>
      <c r="ONQ77" s="154"/>
      <c r="ONR77" s="154"/>
      <c r="ONS77" s="154"/>
      <c r="ONT77" s="154"/>
      <c r="ONU77" s="154"/>
      <c r="ONV77" s="154"/>
      <c r="ONW77" s="154"/>
      <c r="ONX77" s="154"/>
      <c r="ONY77" s="154"/>
      <c r="ONZ77" s="154"/>
      <c r="OOA77" s="154"/>
      <c r="OOB77" s="154"/>
      <c r="OOC77" s="154"/>
      <c r="OOD77" s="154"/>
      <c r="OOE77" s="154"/>
      <c r="OOF77" s="154"/>
      <c r="OOG77" s="154"/>
      <c r="OOH77" s="154"/>
      <c r="OOI77" s="154"/>
      <c r="OOJ77" s="154"/>
      <c r="OOK77" s="154"/>
      <c r="OOL77" s="154"/>
      <c r="OOM77" s="154"/>
      <c r="OON77" s="154"/>
      <c r="OOO77" s="154"/>
      <c r="OOP77" s="154"/>
      <c r="OOQ77" s="154"/>
      <c r="OOR77" s="154"/>
      <c r="OOS77" s="154"/>
      <c r="OOT77" s="154"/>
      <c r="OOU77" s="154"/>
      <c r="OOV77" s="154"/>
      <c r="OOW77" s="154"/>
      <c r="OOX77" s="154"/>
      <c r="OOY77" s="154"/>
      <c r="OOZ77" s="154"/>
      <c r="OPA77" s="154"/>
      <c r="OPB77" s="154"/>
      <c r="OPC77" s="154"/>
      <c r="OPD77" s="154"/>
      <c r="OPE77" s="154"/>
      <c r="OPF77" s="154"/>
      <c r="OPG77" s="154"/>
      <c r="OPH77" s="154"/>
      <c r="OPI77" s="154"/>
      <c r="OPJ77" s="154"/>
      <c r="OPK77" s="154"/>
      <c r="OPL77" s="154"/>
      <c r="OPM77" s="154"/>
      <c r="OPN77" s="154"/>
      <c r="OPO77" s="154"/>
      <c r="OPP77" s="154"/>
      <c r="OPQ77" s="154"/>
      <c r="OPR77" s="154"/>
      <c r="OPS77" s="154"/>
      <c r="OPT77" s="154"/>
      <c r="OPU77" s="154"/>
      <c r="OPV77" s="154"/>
      <c r="OPW77" s="154"/>
      <c r="OPX77" s="154"/>
      <c r="OPY77" s="154"/>
      <c r="OPZ77" s="154"/>
      <c r="OQA77" s="154"/>
      <c r="OQB77" s="154"/>
      <c r="OQC77" s="154"/>
      <c r="OQD77" s="154"/>
      <c r="OQE77" s="154"/>
      <c r="OQF77" s="154"/>
      <c r="OQG77" s="154"/>
      <c r="OQH77" s="154"/>
      <c r="OQI77" s="154"/>
      <c r="OQJ77" s="154"/>
      <c r="OQK77" s="154"/>
      <c r="OQL77" s="154"/>
      <c r="OQM77" s="154"/>
      <c r="OQN77" s="154"/>
      <c r="OQO77" s="154"/>
      <c r="OQP77" s="154"/>
      <c r="OQQ77" s="154"/>
      <c r="OQR77" s="154"/>
      <c r="OQS77" s="154"/>
      <c r="OQT77" s="154"/>
      <c r="OQU77" s="154"/>
      <c r="OQV77" s="154"/>
      <c r="OQW77" s="154"/>
      <c r="OQX77" s="154"/>
      <c r="OQY77" s="154"/>
      <c r="OQZ77" s="154"/>
      <c r="ORA77" s="154"/>
      <c r="ORB77" s="154"/>
      <c r="ORC77" s="154"/>
      <c r="ORD77" s="154"/>
      <c r="ORE77" s="154"/>
      <c r="ORF77" s="154"/>
      <c r="ORG77" s="154"/>
      <c r="ORH77" s="154"/>
      <c r="ORI77" s="154"/>
      <c r="ORJ77" s="154"/>
      <c r="ORK77" s="154"/>
      <c r="ORL77" s="154"/>
      <c r="ORM77" s="154"/>
      <c r="ORN77" s="154"/>
      <c r="ORO77" s="154"/>
      <c r="ORP77" s="154"/>
      <c r="ORQ77" s="154"/>
      <c r="ORR77" s="154"/>
      <c r="ORS77" s="154"/>
      <c r="ORT77" s="154"/>
      <c r="ORU77" s="154"/>
      <c r="ORV77" s="154"/>
      <c r="ORW77" s="154"/>
      <c r="ORX77" s="154"/>
      <c r="ORY77" s="154"/>
      <c r="ORZ77" s="154"/>
      <c r="OSA77" s="154"/>
      <c r="OSB77" s="154"/>
      <c r="OSC77" s="154"/>
      <c r="OSD77" s="154"/>
      <c r="OSE77" s="154"/>
      <c r="OSF77" s="154"/>
      <c r="OSG77" s="154"/>
      <c r="OSH77" s="154"/>
      <c r="OSI77" s="154"/>
      <c r="OSJ77" s="154"/>
      <c r="OSK77" s="154"/>
      <c r="OSL77" s="154"/>
      <c r="OSM77" s="154"/>
      <c r="OSN77" s="154"/>
      <c r="OSO77" s="154"/>
      <c r="OSP77" s="154"/>
      <c r="OSQ77" s="154"/>
      <c r="OSR77" s="154"/>
      <c r="OSS77" s="154"/>
      <c r="OST77" s="154"/>
      <c r="OSU77" s="154"/>
      <c r="OSV77" s="154"/>
      <c r="OSW77" s="154"/>
      <c r="OSX77" s="154"/>
      <c r="OSY77" s="154"/>
      <c r="OSZ77" s="154"/>
      <c r="OTA77" s="154"/>
      <c r="OTB77" s="154"/>
      <c r="OTC77" s="154"/>
      <c r="OTD77" s="154"/>
      <c r="OTE77" s="154"/>
      <c r="OTF77" s="154"/>
      <c r="OTG77" s="154"/>
      <c r="OTH77" s="154"/>
      <c r="OTI77" s="154"/>
      <c r="OTJ77" s="154"/>
      <c r="OTK77" s="154"/>
      <c r="OTL77" s="154"/>
      <c r="OTM77" s="154"/>
      <c r="OTN77" s="154"/>
      <c r="OTO77" s="154"/>
      <c r="OTP77" s="154"/>
      <c r="OTQ77" s="154"/>
      <c r="OTR77" s="154"/>
      <c r="OTS77" s="154"/>
      <c r="OTT77" s="154"/>
      <c r="OTU77" s="154"/>
      <c r="OTV77" s="154"/>
      <c r="OTW77" s="154"/>
      <c r="OTX77" s="154"/>
      <c r="OTY77" s="154"/>
      <c r="OTZ77" s="154"/>
      <c r="OUA77" s="154"/>
      <c r="OUB77" s="154"/>
      <c r="OUC77" s="154"/>
      <c r="OUD77" s="154"/>
      <c r="OUE77" s="154"/>
      <c r="OUF77" s="154"/>
      <c r="OUG77" s="154"/>
      <c r="OUH77" s="154"/>
      <c r="OUI77" s="154"/>
      <c r="OUJ77" s="154"/>
      <c r="OUK77" s="154"/>
      <c r="OUL77" s="154"/>
      <c r="OUM77" s="154"/>
      <c r="OUN77" s="154"/>
      <c r="OUO77" s="154"/>
      <c r="OUP77" s="154"/>
      <c r="OUQ77" s="154"/>
      <c r="OUR77" s="154"/>
      <c r="OUS77" s="154"/>
      <c r="OUT77" s="154"/>
      <c r="OUU77" s="154"/>
      <c r="OUV77" s="154"/>
      <c r="OUW77" s="154"/>
      <c r="OUX77" s="154"/>
      <c r="OUY77" s="154"/>
      <c r="OUZ77" s="154"/>
      <c r="OVA77" s="154"/>
      <c r="OVB77" s="154"/>
      <c r="OVC77" s="154"/>
      <c r="OVD77" s="154"/>
      <c r="OVE77" s="154"/>
      <c r="OVF77" s="154"/>
      <c r="OVG77" s="154"/>
      <c r="OVH77" s="154"/>
      <c r="OVI77" s="154"/>
      <c r="OVJ77" s="154"/>
      <c r="OVK77" s="154"/>
      <c r="OVL77" s="154"/>
      <c r="OVM77" s="154"/>
      <c r="OVN77" s="154"/>
      <c r="OVO77" s="154"/>
      <c r="OVP77" s="154"/>
      <c r="OVQ77" s="154"/>
      <c r="OVR77" s="154"/>
      <c r="OVS77" s="154"/>
      <c r="OVT77" s="154"/>
      <c r="OVU77" s="154"/>
      <c r="OVV77" s="154"/>
      <c r="OVW77" s="154"/>
      <c r="OVX77" s="154"/>
      <c r="OVY77" s="154"/>
      <c r="OVZ77" s="154"/>
      <c r="OWA77" s="154"/>
      <c r="OWB77" s="154"/>
      <c r="OWC77" s="154"/>
      <c r="OWD77" s="154"/>
      <c r="OWE77" s="154"/>
      <c r="OWF77" s="154"/>
      <c r="OWG77" s="154"/>
      <c r="OWH77" s="154"/>
      <c r="OWI77" s="154"/>
      <c r="OWJ77" s="154"/>
      <c r="OWK77" s="154"/>
      <c r="OWL77" s="154"/>
      <c r="OWM77" s="154"/>
      <c r="OWN77" s="154"/>
      <c r="OWO77" s="154"/>
      <c r="OWP77" s="154"/>
      <c r="OWQ77" s="154"/>
      <c r="OWR77" s="154"/>
      <c r="OWS77" s="154"/>
      <c r="OWT77" s="154"/>
      <c r="OWU77" s="154"/>
      <c r="OWV77" s="154"/>
      <c r="OWW77" s="154"/>
      <c r="OWX77" s="154"/>
      <c r="OWY77" s="154"/>
      <c r="OWZ77" s="154"/>
      <c r="OXA77" s="154"/>
      <c r="OXB77" s="154"/>
      <c r="OXC77" s="154"/>
      <c r="OXD77" s="154"/>
      <c r="OXE77" s="154"/>
      <c r="OXF77" s="154"/>
      <c r="OXG77" s="154"/>
      <c r="OXH77" s="154"/>
      <c r="OXI77" s="154"/>
      <c r="OXJ77" s="154"/>
      <c r="OXK77" s="154"/>
      <c r="OXL77" s="154"/>
      <c r="OXM77" s="154"/>
      <c r="OXN77" s="154"/>
      <c r="OXO77" s="154"/>
      <c r="OXP77" s="154"/>
      <c r="OXQ77" s="154"/>
      <c r="OXR77" s="154"/>
      <c r="OXS77" s="154"/>
      <c r="OXT77" s="154"/>
      <c r="OXU77" s="154"/>
      <c r="OXV77" s="154"/>
      <c r="OXW77" s="154"/>
      <c r="OXX77" s="154"/>
      <c r="OXY77" s="154"/>
      <c r="OXZ77" s="154"/>
      <c r="OYA77" s="154"/>
      <c r="OYB77" s="154"/>
      <c r="OYC77" s="154"/>
      <c r="OYD77" s="154"/>
      <c r="OYE77" s="154"/>
      <c r="OYF77" s="154"/>
      <c r="OYG77" s="154"/>
      <c r="OYH77" s="154"/>
      <c r="OYI77" s="154"/>
      <c r="OYJ77" s="154"/>
      <c r="OYK77" s="154"/>
      <c r="OYL77" s="154"/>
      <c r="OYM77" s="154"/>
      <c r="OYN77" s="154"/>
      <c r="OYO77" s="154"/>
      <c r="OYP77" s="154"/>
      <c r="OYQ77" s="154"/>
      <c r="OYR77" s="154"/>
      <c r="OYS77" s="154"/>
      <c r="OYT77" s="154"/>
      <c r="OYU77" s="154"/>
      <c r="OYV77" s="154"/>
      <c r="OYW77" s="154"/>
      <c r="OYX77" s="154"/>
      <c r="OYY77" s="154"/>
      <c r="OYZ77" s="154"/>
      <c r="OZA77" s="154"/>
      <c r="OZB77" s="154"/>
      <c r="OZC77" s="154"/>
      <c r="OZD77" s="154"/>
      <c r="OZE77" s="154"/>
      <c r="OZF77" s="154"/>
      <c r="OZG77" s="154"/>
      <c r="OZH77" s="154"/>
      <c r="OZI77" s="154"/>
      <c r="OZJ77" s="154"/>
      <c r="OZK77" s="154"/>
      <c r="OZL77" s="154"/>
      <c r="OZM77" s="154"/>
      <c r="OZN77" s="154"/>
      <c r="OZO77" s="154"/>
      <c r="OZP77" s="154"/>
      <c r="OZQ77" s="154"/>
      <c r="OZR77" s="154"/>
      <c r="OZS77" s="154"/>
      <c r="OZT77" s="154"/>
      <c r="OZU77" s="154"/>
      <c r="OZV77" s="154"/>
      <c r="OZW77" s="154"/>
      <c r="OZX77" s="154"/>
      <c r="OZY77" s="154"/>
      <c r="OZZ77" s="154"/>
      <c r="PAA77" s="154"/>
      <c r="PAB77" s="154"/>
      <c r="PAC77" s="154"/>
      <c r="PAD77" s="154"/>
      <c r="PAE77" s="154"/>
      <c r="PAF77" s="154"/>
      <c r="PAG77" s="154"/>
      <c r="PAH77" s="154"/>
      <c r="PAI77" s="154"/>
      <c r="PAJ77" s="154"/>
      <c r="PAK77" s="154"/>
      <c r="PAL77" s="154"/>
      <c r="PAM77" s="154"/>
      <c r="PAN77" s="154"/>
      <c r="PAO77" s="154"/>
      <c r="PAP77" s="154"/>
      <c r="PAQ77" s="154"/>
      <c r="PAR77" s="154"/>
      <c r="PAS77" s="154"/>
      <c r="PAT77" s="154"/>
      <c r="PAU77" s="154"/>
      <c r="PAV77" s="154"/>
      <c r="PAW77" s="154"/>
      <c r="PAX77" s="154"/>
      <c r="PAY77" s="154"/>
      <c r="PAZ77" s="154"/>
      <c r="PBA77" s="154"/>
      <c r="PBB77" s="154"/>
      <c r="PBC77" s="154"/>
      <c r="PBD77" s="154"/>
      <c r="PBE77" s="154"/>
      <c r="PBF77" s="154"/>
      <c r="PBG77" s="154"/>
      <c r="PBH77" s="154"/>
      <c r="PBI77" s="154"/>
      <c r="PBJ77" s="154"/>
      <c r="PBK77" s="154"/>
      <c r="PBL77" s="154"/>
      <c r="PBM77" s="154"/>
      <c r="PBN77" s="154"/>
      <c r="PBO77" s="154"/>
      <c r="PBP77" s="154"/>
      <c r="PBQ77" s="154"/>
      <c r="PBR77" s="154"/>
      <c r="PBS77" s="154"/>
      <c r="PBT77" s="154"/>
      <c r="PBU77" s="154"/>
      <c r="PBV77" s="154"/>
      <c r="PBW77" s="154"/>
      <c r="PBX77" s="154"/>
      <c r="PBY77" s="154"/>
      <c r="PBZ77" s="154"/>
      <c r="PCA77" s="154"/>
      <c r="PCB77" s="154"/>
      <c r="PCC77" s="154"/>
      <c r="PCD77" s="154"/>
      <c r="PCE77" s="154"/>
      <c r="PCF77" s="154"/>
      <c r="PCG77" s="154"/>
      <c r="PCH77" s="154"/>
      <c r="PCI77" s="154"/>
      <c r="PCJ77" s="154"/>
      <c r="PCK77" s="154"/>
      <c r="PCL77" s="154"/>
      <c r="PCM77" s="154"/>
      <c r="PCN77" s="154"/>
      <c r="PCO77" s="154"/>
      <c r="PCP77" s="154"/>
      <c r="PCQ77" s="154"/>
      <c r="PCR77" s="154"/>
      <c r="PCS77" s="154"/>
      <c r="PCT77" s="154"/>
      <c r="PCU77" s="154"/>
      <c r="PCV77" s="154"/>
      <c r="PCW77" s="154"/>
      <c r="PCX77" s="154"/>
      <c r="PCY77" s="154"/>
      <c r="PCZ77" s="154"/>
      <c r="PDA77" s="154"/>
      <c r="PDB77" s="154"/>
      <c r="PDC77" s="154"/>
      <c r="PDD77" s="154"/>
      <c r="PDE77" s="154"/>
      <c r="PDF77" s="154"/>
      <c r="PDG77" s="154"/>
      <c r="PDH77" s="154"/>
      <c r="PDI77" s="154"/>
      <c r="PDJ77" s="154"/>
      <c r="PDK77" s="154"/>
      <c r="PDL77" s="154"/>
      <c r="PDM77" s="154"/>
      <c r="PDN77" s="154"/>
      <c r="PDO77" s="154"/>
      <c r="PDP77" s="154"/>
      <c r="PDQ77" s="154"/>
      <c r="PDR77" s="154"/>
      <c r="PDS77" s="154"/>
      <c r="PDT77" s="154"/>
      <c r="PDU77" s="154"/>
      <c r="PDV77" s="154"/>
      <c r="PDW77" s="154"/>
      <c r="PDX77" s="154"/>
      <c r="PDY77" s="154"/>
      <c r="PDZ77" s="154"/>
      <c r="PEA77" s="154"/>
      <c r="PEB77" s="154"/>
      <c r="PEC77" s="154"/>
      <c r="PED77" s="154"/>
      <c r="PEE77" s="154"/>
      <c r="PEF77" s="154"/>
      <c r="PEG77" s="154"/>
      <c r="PEH77" s="154"/>
      <c r="PEI77" s="154"/>
      <c r="PEJ77" s="154"/>
      <c r="PEK77" s="154"/>
      <c r="PEL77" s="154"/>
      <c r="PEM77" s="154"/>
      <c r="PEN77" s="154"/>
      <c r="PEO77" s="154"/>
      <c r="PEP77" s="154"/>
      <c r="PEQ77" s="154"/>
      <c r="PER77" s="154"/>
      <c r="PES77" s="154"/>
      <c r="PET77" s="154"/>
      <c r="PEU77" s="154"/>
      <c r="PEV77" s="154"/>
      <c r="PEW77" s="154"/>
      <c r="PEX77" s="154"/>
      <c r="PEY77" s="154"/>
      <c r="PEZ77" s="154"/>
      <c r="PFA77" s="154"/>
      <c r="PFB77" s="154"/>
      <c r="PFC77" s="154"/>
      <c r="PFD77" s="154"/>
      <c r="PFE77" s="154"/>
      <c r="PFF77" s="154"/>
      <c r="PFG77" s="154"/>
      <c r="PFH77" s="154"/>
      <c r="PFI77" s="154"/>
      <c r="PFJ77" s="154"/>
      <c r="PFK77" s="154"/>
      <c r="PFL77" s="154"/>
      <c r="PFM77" s="154"/>
      <c r="PFN77" s="154"/>
      <c r="PFO77" s="154"/>
      <c r="PFP77" s="154"/>
      <c r="PFQ77" s="154"/>
      <c r="PFR77" s="154"/>
      <c r="PFS77" s="154"/>
      <c r="PFT77" s="154"/>
      <c r="PFU77" s="154"/>
      <c r="PFV77" s="154"/>
      <c r="PFW77" s="154"/>
      <c r="PFX77" s="154"/>
      <c r="PFY77" s="154"/>
      <c r="PFZ77" s="154"/>
      <c r="PGA77" s="154"/>
      <c r="PGB77" s="154"/>
      <c r="PGC77" s="154"/>
      <c r="PGD77" s="154"/>
      <c r="PGE77" s="154"/>
      <c r="PGF77" s="154"/>
      <c r="PGG77" s="154"/>
      <c r="PGH77" s="154"/>
      <c r="PGI77" s="154"/>
      <c r="PGJ77" s="154"/>
      <c r="PGK77" s="154"/>
      <c r="PGL77" s="154"/>
      <c r="PGM77" s="154"/>
      <c r="PGN77" s="154"/>
      <c r="PGO77" s="154"/>
      <c r="PGP77" s="154"/>
      <c r="PGQ77" s="154"/>
      <c r="PGR77" s="154"/>
      <c r="PGS77" s="154"/>
      <c r="PGT77" s="154"/>
      <c r="PGU77" s="154"/>
      <c r="PGV77" s="154"/>
      <c r="PGW77" s="154"/>
      <c r="PGX77" s="154"/>
      <c r="PGY77" s="154"/>
      <c r="PGZ77" s="154"/>
      <c r="PHA77" s="154"/>
      <c r="PHB77" s="154"/>
      <c r="PHC77" s="154"/>
      <c r="PHD77" s="154"/>
      <c r="PHE77" s="154"/>
      <c r="PHF77" s="154"/>
      <c r="PHG77" s="154"/>
      <c r="PHH77" s="154"/>
      <c r="PHI77" s="154"/>
      <c r="PHJ77" s="154"/>
      <c r="PHK77" s="154"/>
      <c r="PHL77" s="154"/>
      <c r="PHM77" s="154"/>
      <c r="PHN77" s="154"/>
      <c r="PHO77" s="154"/>
      <c r="PHP77" s="154"/>
      <c r="PHQ77" s="154"/>
      <c r="PHR77" s="154"/>
      <c r="PHS77" s="154"/>
      <c r="PHT77" s="154"/>
      <c r="PHU77" s="154"/>
      <c r="PHV77" s="154"/>
      <c r="PHW77" s="154"/>
      <c r="PHX77" s="154"/>
      <c r="PHY77" s="154"/>
      <c r="PHZ77" s="154"/>
      <c r="PIA77" s="154"/>
      <c r="PIB77" s="154"/>
      <c r="PIC77" s="154"/>
      <c r="PID77" s="154"/>
      <c r="PIE77" s="154"/>
      <c r="PIF77" s="154"/>
      <c r="PIG77" s="154"/>
      <c r="PIH77" s="154"/>
      <c r="PII77" s="154"/>
      <c r="PIJ77" s="154"/>
      <c r="PIK77" s="154"/>
      <c r="PIL77" s="154"/>
      <c r="PIM77" s="154"/>
      <c r="PIN77" s="154"/>
      <c r="PIO77" s="154"/>
      <c r="PIP77" s="154"/>
      <c r="PIQ77" s="154"/>
      <c r="PIR77" s="154"/>
      <c r="PIS77" s="154"/>
      <c r="PIT77" s="154"/>
      <c r="PIU77" s="154"/>
      <c r="PIV77" s="154"/>
      <c r="PIW77" s="154"/>
      <c r="PIX77" s="154"/>
      <c r="PIY77" s="154"/>
      <c r="PIZ77" s="154"/>
      <c r="PJA77" s="154"/>
      <c r="PJB77" s="154"/>
      <c r="PJC77" s="154"/>
      <c r="PJD77" s="154"/>
      <c r="PJE77" s="154"/>
      <c r="PJF77" s="154"/>
      <c r="PJG77" s="154"/>
      <c r="PJH77" s="154"/>
      <c r="PJI77" s="154"/>
      <c r="PJJ77" s="154"/>
      <c r="PJK77" s="154"/>
      <c r="PJL77" s="154"/>
      <c r="PJM77" s="154"/>
      <c r="PJN77" s="154"/>
      <c r="PJO77" s="154"/>
      <c r="PJP77" s="154"/>
      <c r="PJQ77" s="154"/>
      <c r="PJR77" s="154"/>
      <c r="PJS77" s="154"/>
      <c r="PJT77" s="154"/>
      <c r="PJU77" s="154"/>
      <c r="PJV77" s="154"/>
      <c r="PJW77" s="154"/>
      <c r="PJX77" s="154"/>
      <c r="PJY77" s="154"/>
      <c r="PJZ77" s="154"/>
      <c r="PKA77" s="154"/>
      <c r="PKB77" s="154"/>
      <c r="PKC77" s="154"/>
      <c r="PKD77" s="154"/>
      <c r="PKE77" s="154"/>
      <c r="PKF77" s="154"/>
      <c r="PKG77" s="154"/>
      <c r="PKH77" s="154"/>
      <c r="PKI77" s="154"/>
      <c r="PKJ77" s="154"/>
      <c r="PKK77" s="154"/>
      <c r="PKL77" s="154"/>
      <c r="PKM77" s="154"/>
      <c r="PKN77" s="154"/>
      <c r="PKO77" s="154"/>
      <c r="PKP77" s="154"/>
      <c r="PKQ77" s="154"/>
      <c r="PKR77" s="154"/>
      <c r="PKS77" s="154"/>
      <c r="PKT77" s="154"/>
      <c r="PKU77" s="154"/>
      <c r="PKV77" s="154"/>
      <c r="PKW77" s="154"/>
      <c r="PKX77" s="154"/>
      <c r="PKY77" s="154"/>
      <c r="PKZ77" s="154"/>
      <c r="PLA77" s="154"/>
      <c r="PLB77" s="154"/>
      <c r="PLC77" s="154"/>
      <c r="PLD77" s="154"/>
      <c r="PLE77" s="154"/>
      <c r="PLF77" s="154"/>
      <c r="PLG77" s="154"/>
      <c r="PLH77" s="154"/>
      <c r="PLI77" s="154"/>
      <c r="PLJ77" s="154"/>
      <c r="PLK77" s="154"/>
      <c r="PLL77" s="154"/>
      <c r="PLM77" s="154"/>
      <c r="PLN77" s="154"/>
      <c r="PLO77" s="154"/>
      <c r="PLP77" s="154"/>
      <c r="PLQ77" s="154"/>
      <c r="PLR77" s="154"/>
      <c r="PLS77" s="154"/>
      <c r="PLT77" s="154"/>
      <c r="PLU77" s="154"/>
      <c r="PLV77" s="154"/>
      <c r="PLW77" s="154"/>
      <c r="PLX77" s="154"/>
      <c r="PLY77" s="154"/>
      <c r="PLZ77" s="154"/>
      <c r="PMA77" s="154"/>
      <c r="PMB77" s="154"/>
      <c r="PMC77" s="154"/>
      <c r="PMD77" s="154"/>
      <c r="PME77" s="154"/>
      <c r="PMF77" s="154"/>
      <c r="PMG77" s="154"/>
      <c r="PMH77" s="154"/>
      <c r="PMI77" s="154"/>
      <c r="PMJ77" s="154"/>
      <c r="PMK77" s="154"/>
      <c r="PML77" s="154"/>
      <c r="PMM77" s="154"/>
      <c r="PMN77" s="154"/>
      <c r="PMO77" s="154"/>
      <c r="PMP77" s="154"/>
      <c r="PMQ77" s="154"/>
      <c r="PMR77" s="154"/>
      <c r="PMS77" s="154"/>
      <c r="PMT77" s="154"/>
      <c r="PMU77" s="154"/>
      <c r="PMV77" s="154"/>
      <c r="PMW77" s="154"/>
      <c r="PMX77" s="154"/>
      <c r="PMY77" s="154"/>
      <c r="PMZ77" s="154"/>
      <c r="PNA77" s="154"/>
      <c r="PNB77" s="154"/>
      <c r="PNC77" s="154"/>
      <c r="PND77" s="154"/>
      <c r="PNE77" s="154"/>
      <c r="PNF77" s="154"/>
      <c r="PNG77" s="154"/>
      <c r="PNH77" s="154"/>
      <c r="PNI77" s="154"/>
      <c r="PNJ77" s="154"/>
      <c r="PNK77" s="154"/>
      <c r="PNL77" s="154"/>
      <c r="PNM77" s="154"/>
      <c r="PNN77" s="154"/>
      <c r="PNO77" s="154"/>
      <c r="PNP77" s="154"/>
      <c r="PNQ77" s="154"/>
      <c r="PNR77" s="154"/>
      <c r="PNS77" s="154"/>
      <c r="PNT77" s="154"/>
      <c r="PNU77" s="154"/>
      <c r="PNV77" s="154"/>
      <c r="PNW77" s="154"/>
      <c r="PNX77" s="154"/>
      <c r="PNY77" s="154"/>
      <c r="PNZ77" s="154"/>
      <c r="POA77" s="154"/>
      <c r="POB77" s="154"/>
      <c r="POC77" s="154"/>
      <c r="POD77" s="154"/>
      <c r="POE77" s="154"/>
      <c r="POF77" s="154"/>
      <c r="POG77" s="154"/>
      <c r="POH77" s="154"/>
      <c r="POI77" s="154"/>
      <c r="POJ77" s="154"/>
      <c r="POK77" s="154"/>
      <c r="POL77" s="154"/>
      <c r="POM77" s="154"/>
      <c r="PON77" s="154"/>
      <c r="POO77" s="154"/>
      <c r="POP77" s="154"/>
      <c r="POQ77" s="154"/>
      <c r="POR77" s="154"/>
      <c r="POS77" s="154"/>
      <c r="POT77" s="154"/>
      <c r="POU77" s="154"/>
      <c r="POV77" s="154"/>
      <c r="POW77" s="154"/>
      <c r="POX77" s="154"/>
      <c r="POY77" s="154"/>
      <c r="POZ77" s="154"/>
      <c r="PPA77" s="154"/>
      <c r="PPB77" s="154"/>
      <c r="PPC77" s="154"/>
      <c r="PPD77" s="154"/>
      <c r="PPE77" s="154"/>
      <c r="PPF77" s="154"/>
      <c r="PPG77" s="154"/>
      <c r="PPH77" s="154"/>
      <c r="PPI77" s="154"/>
      <c r="PPJ77" s="154"/>
      <c r="PPK77" s="154"/>
      <c r="PPL77" s="154"/>
      <c r="PPM77" s="154"/>
      <c r="PPN77" s="154"/>
      <c r="PPO77" s="154"/>
      <c r="PPP77" s="154"/>
      <c r="PPQ77" s="154"/>
      <c r="PPR77" s="154"/>
      <c r="PPS77" s="154"/>
      <c r="PPT77" s="154"/>
      <c r="PPU77" s="154"/>
      <c r="PPV77" s="154"/>
      <c r="PPW77" s="154"/>
      <c r="PPX77" s="154"/>
      <c r="PPY77" s="154"/>
      <c r="PPZ77" s="154"/>
      <c r="PQA77" s="154"/>
      <c r="PQB77" s="154"/>
      <c r="PQC77" s="154"/>
      <c r="PQD77" s="154"/>
      <c r="PQE77" s="154"/>
      <c r="PQF77" s="154"/>
      <c r="PQG77" s="154"/>
      <c r="PQH77" s="154"/>
      <c r="PQI77" s="154"/>
      <c r="PQJ77" s="154"/>
      <c r="PQK77" s="154"/>
      <c r="PQL77" s="154"/>
      <c r="PQM77" s="154"/>
      <c r="PQN77" s="154"/>
      <c r="PQO77" s="154"/>
      <c r="PQP77" s="154"/>
      <c r="PQQ77" s="154"/>
      <c r="PQR77" s="154"/>
      <c r="PQS77" s="154"/>
      <c r="PQT77" s="154"/>
      <c r="PQU77" s="154"/>
      <c r="PQV77" s="154"/>
      <c r="PQW77" s="154"/>
      <c r="PQX77" s="154"/>
      <c r="PQY77" s="154"/>
      <c r="PQZ77" s="154"/>
      <c r="PRA77" s="154"/>
      <c r="PRB77" s="154"/>
      <c r="PRC77" s="154"/>
      <c r="PRD77" s="154"/>
      <c r="PRE77" s="154"/>
      <c r="PRF77" s="154"/>
      <c r="PRG77" s="154"/>
      <c r="PRH77" s="154"/>
      <c r="PRI77" s="154"/>
      <c r="PRJ77" s="154"/>
      <c r="PRK77" s="154"/>
      <c r="PRL77" s="154"/>
      <c r="PRM77" s="154"/>
      <c r="PRN77" s="154"/>
      <c r="PRO77" s="154"/>
      <c r="PRP77" s="154"/>
      <c r="PRQ77" s="154"/>
      <c r="PRR77" s="154"/>
      <c r="PRS77" s="154"/>
      <c r="PRT77" s="154"/>
      <c r="PRU77" s="154"/>
      <c r="PRV77" s="154"/>
      <c r="PRW77" s="154"/>
      <c r="PRX77" s="154"/>
      <c r="PRY77" s="154"/>
      <c r="PRZ77" s="154"/>
      <c r="PSA77" s="154"/>
      <c r="PSB77" s="154"/>
      <c r="PSC77" s="154"/>
      <c r="PSD77" s="154"/>
      <c r="PSE77" s="154"/>
      <c r="PSF77" s="154"/>
      <c r="PSG77" s="154"/>
      <c r="PSH77" s="154"/>
      <c r="PSI77" s="154"/>
      <c r="PSJ77" s="154"/>
      <c r="PSK77" s="154"/>
      <c r="PSL77" s="154"/>
      <c r="PSM77" s="154"/>
      <c r="PSN77" s="154"/>
      <c r="PSO77" s="154"/>
      <c r="PSP77" s="154"/>
      <c r="PSQ77" s="154"/>
      <c r="PSR77" s="154"/>
      <c r="PSS77" s="154"/>
      <c r="PST77" s="154"/>
      <c r="PSU77" s="154"/>
      <c r="PSV77" s="154"/>
      <c r="PSW77" s="154"/>
      <c r="PSX77" s="154"/>
      <c r="PSY77" s="154"/>
      <c r="PSZ77" s="154"/>
      <c r="PTA77" s="154"/>
      <c r="PTB77" s="154"/>
      <c r="PTC77" s="154"/>
      <c r="PTD77" s="154"/>
      <c r="PTE77" s="154"/>
      <c r="PTF77" s="154"/>
      <c r="PTG77" s="154"/>
      <c r="PTH77" s="154"/>
      <c r="PTI77" s="154"/>
      <c r="PTJ77" s="154"/>
      <c r="PTK77" s="154"/>
      <c r="PTL77" s="154"/>
      <c r="PTM77" s="154"/>
      <c r="PTN77" s="154"/>
      <c r="PTO77" s="154"/>
      <c r="PTP77" s="154"/>
      <c r="PTQ77" s="154"/>
      <c r="PTR77" s="154"/>
      <c r="PTS77" s="154"/>
      <c r="PTT77" s="154"/>
      <c r="PTU77" s="154"/>
      <c r="PTV77" s="154"/>
      <c r="PTW77" s="154"/>
      <c r="PTX77" s="154"/>
      <c r="PTY77" s="154"/>
      <c r="PTZ77" s="154"/>
      <c r="PUA77" s="154"/>
      <c r="PUB77" s="154"/>
      <c r="PUC77" s="154"/>
      <c r="PUD77" s="154"/>
      <c r="PUE77" s="154"/>
      <c r="PUF77" s="154"/>
      <c r="PUG77" s="154"/>
      <c r="PUH77" s="154"/>
      <c r="PUI77" s="154"/>
      <c r="PUJ77" s="154"/>
      <c r="PUK77" s="154"/>
      <c r="PUL77" s="154"/>
      <c r="PUM77" s="154"/>
      <c r="PUN77" s="154"/>
      <c r="PUO77" s="154"/>
      <c r="PUP77" s="154"/>
      <c r="PUQ77" s="154"/>
      <c r="PUR77" s="154"/>
      <c r="PUS77" s="154"/>
      <c r="PUT77" s="154"/>
      <c r="PUU77" s="154"/>
      <c r="PUV77" s="154"/>
      <c r="PUW77" s="154"/>
      <c r="PUX77" s="154"/>
      <c r="PUY77" s="154"/>
      <c r="PUZ77" s="154"/>
      <c r="PVA77" s="154"/>
      <c r="PVB77" s="154"/>
      <c r="PVC77" s="154"/>
      <c r="PVD77" s="154"/>
      <c r="PVE77" s="154"/>
      <c r="PVF77" s="154"/>
      <c r="PVG77" s="154"/>
      <c r="PVH77" s="154"/>
      <c r="PVI77" s="154"/>
      <c r="PVJ77" s="154"/>
      <c r="PVK77" s="154"/>
      <c r="PVL77" s="154"/>
      <c r="PVM77" s="154"/>
      <c r="PVN77" s="154"/>
      <c r="PVO77" s="154"/>
      <c r="PVP77" s="154"/>
      <c r="PVQ77" s="154"/>
      <c r="PVR77" s="154"/>
      <c r="PVS77" s="154"/>
      <c r="PVT77" s="154"/>
      <c r="PVU77" s="154"/>
      <c r="PVV77" s="154"/>
      <c r="PVW77" s="154"/>
      <c r="PVX77" s="154"/>
      <c r="PVY77" s="154"/>
      <c r="PVZ77" s="154"/>
      <c r="PWA77" s="154"/>
      <c r="PWB77" s="154"/>
      <c r="PWC77" s="154"/>
      <c r="PWD77" s="154"/>
      <c r="PWE77" s="154"/>
      <c r="PWF77" s="154"/>
      <c r="PWG77" s="154"/>
      <c r="PWH77" s="154"/>
      <c r="PWI77" s="154"/>
      <c r="PWJ77" s="154"/>
      <c r="PWK77" s="154"/>
      <c r="PWL77" s="154"/>
      <c r="PWM77" s="154"/>
      <c r="PWN77" s="154"/>
      <c r="PWO77" s="154"/>
      <c r="PWP77" s="154"/>
      <c r="PWQ77" s="154"/>
      <c r="PWR77" s="154"/>
      <c r="PWS77" s="154"/>
      <c r="PWT77" s="154"/>
      <c r="PWU77" s="154"/>
      <c r="PWV77" s="154"/>
      <c r="PWW77" s="154"/>
      <c r="PWX77" s="154"/>
      <c r="PWY77" s="154"/>
      <c r="PWZ77" s="154"/>
      <c r="PXA77" s="154"/>
      <c r="PXB77" s="154"/>
      <c r="PXC77" s="154"/>
      <c r="PXD77" s="154"/>
      <c r="PXE77" s="154"/>
      <c r="PXF77" s="154"/>
      <c r="PXG77" s="154"/>
      <c r="PXH77" s="154"/>
      <c r="PXI77" s="154"/>
      <c r="PXJ77" s="154"/>
      <c r="PXK77" s="154"/>
      <c r="PXL77" s="154"/>
      <c r="PXM77" s="154"/>
      <c r="PXN77" s="154"/>
      <c r="PXO77" s="154"/>
      <c r="PXP77" s="154"/>
      <c r="PXQ77" s="154"/>
      <c r="PXR77" s="154"/>
      <c r="PXS77" s="154"/>
      <c r="PXT77" s="154"/>
      <c r="PXU77" s="154"/>
      <c r="PXV77" s="154"/>
      <c r="PXW77" s="154"/>
      <c r="PXX77" s="154"/>
      <c r="PXY77" s="154"/>
      <c r="PXZ77" s="154"/>
      <c r="PYA77" s="154"/>
      <c r="PYB77" s="154"/>
      <c r="PYC77" s="154"/>
      <c r="PYD77" s="154"/>
      <c r="PYE77" s="154"/>
      <c r="PYF77" s="154"/>
      <c r="PYG77" s="154"/>
      <c r="PYH77" s="154"/>
      <c r="PYI77" s="154"/>
      <c r="PYJ77" s="154"/>
      <c r="PYK77" s="154"/>
      <c r="PYL77" s="154"/>
      <c r="PYM77" s="154"/>
      <c r="PYN77" s="154"/>
      <c r="PYO77" s="154"/>
      <c r="PYP77" s="154"/>
      <c r="PYQ77" s="154"/>
      <c r="PYR77" s="154"/>
      <c r="PYS77" s="154"/>
      <c r="PYT77" s="154"/>
      <c r="PYU77" s="154"/>
      <c r="PYV77" s="154"/>
      <c r="PYW77" s="154"/>
      <c r="PYX77" s="154"/>
      <c r="PYY77" s="154"/>
      <c r="PYZ77" s="154"/>
      <c r="PZA77" s="154"/>
      <c r="PZB77" s="154"/>
      <c r="PZC77" s="154"/>
      <c r="PZD77" s="154"/>
      <c r="PZE77" s="154"/>
      <c r="PZF77" s="154"/>
      <c r="PZG77" s="154"/>
      <c r="PZH77" s="154"/>
      <c r="PZI77" s="154"/>
      <c r="PZJ77" s="154"/>
      <c r="PZK77" s="154"/>
      <c r="PZL77" s="154"/>
      <c r="PZM77" s="154"/>
      <c r="PZN77" s="154"/>
      <c r="PZO77" s="154"/>
      <c r="PZP77" s="154"/>
      <c r="PZQ77" s="154"/>
      <c r="PZR77" s="154"/>
      <c r="PZS77" s="154"/>
      <c r="PZT77" s="154"/>
      <c r="PZU77" s="154"/>
      <c r="PZV77" s="154"/>
      <c r="PZW77" s="154"/>
      <c r="PZX77" s="154"/>
      <c r="PZY77" s="154"/>
      <c r="PZZ77" s="154"/>
      <c r="QAA77" s="154"/>
      <c r="QAB77" s="154"/>
      <c r="QAC77" s="154"/>
      <c r="QAD77" s="154"/>
      <c r="QAE77" s="154"/>
      <c r="QAF77" s="154"/>
      <c r="QAG77" s="154"/>
      <c r="QAH77" s="154"/>
      <c r="QAI77" s="154"/>
      <c r="QAJ77" s="154"/>
      <c r="QAK77" s="154"/>
      <c r="QAL77" s="154"/>
      <c r="QAM77" s="154"/>
      <c r="QAN77" s="154"/>
      <c r="QAO77" s="154"/>
      <c r="QAP77" s="154"/>
      <c r="QAQ77" s="154"/>
      <c r="QAR77" s="154"/>
      <c r="QAS77" s="154"/>
      <c r="QAT77" s="154"/>
      <c r="QAU77" s="154"/>
      <c r="QAV77" s="154"/>
      <c r="QAW77" s="154"/>
      <c r="QAX77" s="154"/>
      <c r="QAY77" s="154"/>
      <c r="QAZ77" s="154"/>
      <c r="QBA77" s="154"/>
      <c r="QBB77" s="154"/>
      <c r="QBC77" s="154"/>
      <c r="QBD77" s="154"/>
      <c r="QBE77" s="154"/>
      <c r="QBF77" s="154"/>
      <c r="QBG77" s="154"/>
      <c r="QBH77" s="154"/>
      <c r="QBI77" s="154"/>
      <c r="QBJ77" s="154"/>
      <c r="QBK77" s="154"/>
      <c r="QBL77" s="154"/>
      <c r="QBM77" s="154"/>
      <c r="QBN77" s="154"/>
      <c r="QBO77" s="154"/>
      <c r="QBP77" s="154"/>
      <c r="QBQ77" s="154"/>
      <c r="QBR77" s="154"/>
      <c r="QBS77" s="154"/>
      <c r="QBT77" s="154"/>
      <c r="QBU77" s="154"/>
      <c r="QBV77" s="154"/>
      <c r="QBW77" s="154"/>
      <c r="QBX77" s="154"/>
      <c r="QBY77" s="154"/>
      <c r="QBZ77" s="154"/>
      <c r="QCA77" s="154"/>
      <c r="QCB77" s="154"/>
      <c r="QCC77" s="154"/>
      <c r="QCD77" s="154"/>
      <c r="QCE77" s="154"/>
      <c r="QCF77" s="154"/>
      <c r="QCG77" s="154"/>
      <c r="QCH77" s="154"/>
      <c r="QCI77" s="154"/>
      <c r="QCJ77" s="154"/>
      <c r="QCK77" s="154"/>
      <c r="QCL77" s="154"/>
      <c r="QCM77" s="154"/>
      <c r="QCN77" s="154"/>
      <c r="QCO77" s="154"/>
      <c r="QCP77" s="154"/>
      <c r="QCQ77" s="154"/>
      <c r="QCR77" s="154"/>
      <c r="QCS77" s="154"/>
      <c r="QCT77" s="154"/>
      <c r="QCU77" s="154"/>
      <c r="QCV77" s="154"/>
      <c r="QCW77" s="154"/>
      <c r="QCX77" s="154"/>
      <c r="QCY77" s="154"/>
      <c r="QCZ77" s="154"/>
      <c r="QDA77" s="154"/>
      <c r="QDB77" s="154"/>
      <c r="QDC77" s="154"/>
      <c r="QDD77" s="154"/>
      <c r="QDE77" s="154"/>
      <c r="QDF77" s="154"/>
      <c r="QDG77" s="154"/>
      <c r="QDH77" s="154"/>
      <c r="QDI77" s="154"/>
      <c r="QDJ77" s="154"/>
      <c r="QDK77" s="154"/>
      <c r="QDL77" s="154"/>
      <c r="QDM77" s="154"/>
      <c r="QDN77" s="154"/>
      <c r="QDO77" s="154"/>
      <c r="QDP77" s="154"/>
      <c r="QDQ77" s="154"/>
      <c r="QDR77" s="154"/>
      <c r="QDS77" s="154"/>
      <c r="QDT77" s="154"/>
      <c r="QDU77" s="154"/>
      <c r="QDV77" s="154"/>
      <c r="QDW77" s="154"/>
      <c r="QDX77" s="154"/>
      <c r="QDY77" s="154"/>
      <c r="QDZ77" s="154"/>
      <c r="QEA77" s="154"/>
      <c r="QEB77" s="154"/>
      <c r="QEC77" s="154"/>
      <c r="QED77" s="154"/>
      <c r="QEE77" s="154"/>
      <c r="QEF77" s="154"/>
      <c r="QEG77" s="154"/>
      <c r="QEH77" s="154"/>
      <c r="QEI77" s="154"/>
      <c r="QEJ77" s="154"/>
      <c r="QEK77" s="154"/>
      <c r="QEL77" s="154"/>
      <c r="QEM77" s="154"/>
      <c r="QEN77" s="154"/>
      <c r="QEO77" s="154"/>
      <c r="QEP77" s="154"/>
      <c r="QEQ77" s="154"/>
      <c r="QER77" s="154"/>
      <c r="QES77" s="154"/>
      <c r="QET77" s="154"/>
      <c r="QEU77" s="154"/>
      <c r="QEV77" s="154"/>
      <c r="QEW77" s="154"/>
      <c r="QEX77" s="154"/>
      <c r="QEY77" s="154"/>
      <c r="QEZ77" s="154"/>
      <c r="QFA77" s="154"/>
      <c r="QFB77" s="154"/>
      <c r="QFC77" s="154"/>
      <c r="QFD77" s="154"/>
      <c r="QFE77" s="154"/>
      <c r="QFF77" s="154"/>
      <c r="QFG77" s="154"/>
      <c r="QFH77" s="154"/>
      <c r="QFI77" s="154"/>
      <c r="QFJ77" s="154"/>
      <c r="QFK77" s="154"/>
      <c r="QFL77" s="154"/>
      <c r="QFM77" s="154"/>
      <c r="QFN77" s="154"/>
      <c r="QFO77" s="154"/>
      <c r="QFP77" s="154"/>
      <c r="QFQ77" s="154"/>
      <c r="QFR77" s="154"/>
      <c r="QFS77" s="154"/>
      <c r="QFT77" s="154"/>
      <c r="QFU77" s="154"/>
      <c r="QFV77" s="154"/>
      <c r="QFW77" s="154"/>
      <c r="QFX77" s="154"/>
      <c r="QFY77" s="154"/>
      <c r="QFZ77" s="154"/>
      <c r="QGA77" s="154"/>
      <c r="QGB77" s="154"/>
      <c r="QGC77" s="154"/>
      <c r="QGD77" s="154"/>
      <c r="QGE77" s="154"/>
      <c r="QGF77" s="154"/>
      <c r="QGG77" s="154"/>
      <c r="QGH77" s="154"/>
      <c r="QGI77" s="154"/>
      <c r="QGJ77" s="154"/>
      <c r="QGK77" s="154"/>
      <c r="QGL77" s="154"/>
      <c r="QGM77" s="154"/>
      <c r="QGN77" s="154"/>
      <c r="QGO77" s="154"/>
      <c r="QGP77" s="154"/>
      <c r="QGQ77" s="154"/>
      <c r="QGR77" s="154"/>
      <c r="QGS77" s="154"/>
      <c r="QGT77" s="154"/>
      <c r="QGU77" s="154"/>
      <c r="QGV77" s="154"/>
      <c r="QGW77" s="154"/>
      <c r="QGX77" s="154"/>
      <c r="QGY77" s="154"/>
      <c r="QGZ77" s="154"/>
      <c r="QHA77" s="154"/>
      <c r="QHB77" s="154"/>
      <c r="QHC77" s="154"/>
      <c r="QHD77" s="154"/>
      <c r="QHE77" s="154"/>
      <c r="QHF77" s="154"/>
      <c r="QHG77" s="154"/>
      <c r="QHH77" s="154"/>
      <c r="QHI77" s="154"/>
      <c r="QHJ77" s="154"/>
      <c r="QHK77" s="154"/>
      <c r="QHL77" s="154"/>
      <c r="QHM77" s="154"/>
      <c r="QHN77" s="154"/>
      <c r="QHO77" s="154"/>
      <c r="QHP77" s="154"/>
      <c r="QHQ77" s="154"/>
      <c r="QHR77" s="154"/>
      <c r="QHS77" s="154"/>
      <c r="QHT77" s="154"/>
      <c r="QHU77" s="154"/>
      <c r="QHV77" s="154"/>
      <c r="QHW77" s="154"/>
      <c r="QHX77" s="154"/>
      <c r="QHY77" s="154"/>
      <c r="QHZ77" s="154"/>
      <c r="QIA77" s="154"/>
      <c r="QIB77" s="154"/>
      <c r="QIC77" s="154"/>
      <c r="QID77" s="154"/>
      <c r="QIE77" s="154"/>
      <c r="QIF77" s="154"/>
      <c r="QIG77" s="154"/>
      <c r="QIH77" s="154"/>
      <c r="QII77" s="154"/>
      <c r="QIJ77" s="154"/>
      <c r="QIK77" s="154"/>
      <c r="QIL77" s="154"/>
      <c r="QIM77" s="154"/>
      <c r="QIN77" s="154"/>
      <c r="QIO77" s="154"/>
      <c r="QIP77" s="154"/>
      <c r="QIQ77" s="154"/>
      <c r="QIR77" s="154"/>
      <c r="QIS77" s="154"/>
      <c r="QIT77" s="154"/>
      <c r="QIU77" s="154"/>
      <c r="QIV77" s="154"/>
      <c r="QIW77" s="154"/>
      <c r="QIX77" s="154"/>
      <c r="QIY77" s="154"/>
      <c r="QIZ77" s="154"/>
      <c r="QJA77" s="154"/>
      <c r="QJB77" s="154"/>
      <c r="QJC77" s="154"/>
      <c r="QJD77" s="154"/>
      <c r="QJE77" s="154"/>
      <c r="QJF77" s="154"/>
      <c r="QJG77" s="154"/>
      <c r="QJH77" s="154"/>
      <c r="QJI77" s="154"/>
      <c r="QJJ77" s="154"/>
      <c r="QJK77" s="154"/>
      <c r="QJL77" s="154"/>
      <c r="QJM77" s="154"/>
      <c r="QJN77" s="154"/>
      <c r="QJO77" s="154"/>
      <c r="QJP77" s="154"/>
      <c r="QJQ77" s="154"/>
      <c r="QJR77" s="154"/>
      <c r="QJS77" s="154"/>
      <c r="QJT77" s="154"/>
      <c r="QJU77" s="154"/>
      <c r="QJV77" s="154"/>
      <c r="QJW77" s="154"/>
      <c r="QJX77" s="154"/>
      <c r="QJY77" s="154"/>
      <c r="QJZ77" s="154"/>
      <c r="QKA77" s="154"/>
      <c r="QKB77" s="154"/>
      <c r="QKC77" s="154"/>
      <c r="QKD77" s="154"/>
      <c r="QKE77" s="154"/>
      <c r="QKF77" s="154"/>
      <c r="QKG77" s="154"/>
      <c r="QKH77" s="154"/>
      <c r="QKI77" s="154"/>
      <c r="QKJ77" s="154"/>
      <c r="QKK77" s="154"/>
      <c r="QKL77" s="154"/>
      <c r="QKM77" s="154"/>
      <c r="QKN77" s="154"/>
      <c r="QKO77" s="154"/>
      <c r="QKP77" s="154"/>
      <c r="QKQ77" s="154"/>
      <c r="QKR77" s="154"/>
      <c r="QKS77" s="154"/>
      <c r="QKT77" s="154"/>
      <c r="QKU77" s="154"/>
      <c r="QKV77" s="154"/>
      <c r="QKW77" s="154"/>
      <c r="QKX77" s="154"/>
      <c r="QKY77" s="154"/>
      <c r="QKZ77" s="154"/>
      <c r="QLA77" s="154"/>
      <c r="QLB77" s="154"/>
      <c r="QLC77" s="154"/>
      <c r="QLD77" s="154"/>
      <c r="QLE77" s="154"/>
      <c r="QLF77" s="154"/>
      <c r="QLG77" s="154"/>
      <c r="QLH77" s="154"/>
      <c r="QLI77" s="154"/>
      <c r="QLJ77" s="154"/>
      <c r="QLK77" s="154"/>
      <c r="QLL77" s="154"/>
      <c r="QLM77" s="154"/>
      <c r="QLN77" s="154"/>
      <c r="QLO77" s="154"/>
      <c r="QLP77" s="154"/>
      <c r="QLQ77" s="154"/>
      <c r="QLR77" s="154"/>
      <c r="QLS77" s="154"/>
      <c r="QLT77" s="154"/>
      <c r="QLU77" s="154"/>
      <c r="QLV77" s="154"/>
      <c r="QLW77" s="154"/>
      <c r="QLX77" s="154"/>
      <c r="QLY77" s="154"/>
      <c r="QLZ77" s="154"/>
      <c r="QMA77" s="154"/>
      <c r="QMB77" s="154"/>
      <c r="QMC77" s="154"/>
      <c r="QMD77" s="154"/>
      <c r="QME77" s="154"/>
      <c r="QMF77" s="154"/>
      <c r="QMG77" s="154"/>
      <c r="QMH77" s="154"/>
      <c r="QMI77" s="154"/>
      <c r="QMJ77" s="154"/>
      <c r="QMK77" s="154"/>
      <c r="QML77" s="154"/>
      <c r="QMM77" s="154"/>
      <c r="QMN77" s="154"/>
      <c r="QMO77" s="154"/>
      <c r="QMP77" s="154"/>
      <c r="QMQ77" s="154"/>
      <c r="QMR77" s="154"/>
      <c r="QMS77" s="154"/>
      <c r="QMT77" s="154"/>
      <c r="QMU77" s="154"/>
      <c r="QMV77" s="154"/>
      <c r="QMW77" s="154"/>
      <c r="QMX77" s="154"/>
      <c r="QMY77" s="154"/>
      <c r="QMZ77" s="154"/>
      <c r="QNA77" s="154"/>
      <c r="QNB77" s="154"/>
      <c r="QNC77" s="154"/>
      <c r="QND77" s="154"/>
      <c r="QNE77" s="154"/>
      <c r="QNF77" s="154"/>
      <c r="QNG77" s="154"/>
      <c r="QNH77" s="154"/>
      <c r="QNI77" s="154"/>
      <c r="QNJ77" s="154"/>
      <c r="QNK77" s="154"/>
      <c r="QNL77" s="154"/>
      <c r="QNM77" s="154"/>
      <c r="QNN77" s="154"/>
      <c r="QNO77" s="154"/>
      <c r="QNP77" s="154"/>
      <c r="QNQ77" s="154"/>
      <c r="QNR77" s="154"/>
      <c r="QNS77" s="154"/>
      <c r="QNT77" s="154"/>
      <c r="QNU77" s="154"/>
      <c r="QNV77" s="154"/>
      <c r="QNW77" s="154"/>
      <c r="QNX77" s="154"/>
      <c r="QNY77" s="154"/>
      <c r="QNZ77" s="154"/>
      <c r="QOA77" s="154"/>
      <c r="QOB77" s="154"/>
      <c r="QOC77" s="154"/>
      <c r="QOD77" s="154"/>
      <c r="QOE77" s="154"/>
      <c r="QOF77" s="154"/>
      <c r="QOG77" s="154"/>
      <c r="QOH77" s="154"/>
      <c r="QOI77" s="154"/>
      <c r="QOJ77" s="154"/>
      <c r="QOK77" s="154"/>
      <c r="QOL77" s="154"/>
      <c r="QOM77" s="154"/>
      <c r="QON77" s="154"/>
      <c r="QOO77" s="154"/>
      <c r="QOP77" s="154"/>
      <c r="QOQ77" s="154"/>
      <c r="QOR77" s="154"/>
      <c r="QOS77" s="154"/>
      <c r="QOT77" s="154"/>
      <c r="QOU77" s="154"/>
      <c r="QOV77" s="154"/>
      <c r="QOW77" s="154"/>
      <c r="QOX77" s="154"/>
      <c r="QOY77" s="154"/>
      <c r="QOZ77" s="154"/>
      <c r="QPA77" s="154"/>
      <c r="QPB77" s="154"/>
      <c r="QPC77" s="154"/>
      <c r="QPD77" s="154"/>
      <c r="QPE77" s="154"/>
      <c r="QPF77" s="154"/>
      <c r="QPG77" s="154"/>
      <c r="QPH77" s="154"/>
      <c r="QPI77" s="154"/>
      <c r="QPJ77" s="154"/>
      <c r="QPK77" s="154"/>
      <c r="QPL77" s="154"/>
      <c r="QPM77" s="154"/>
      <c r="QPN77" s="154"/>
      <c r="QPO77" s="154"/>
      <c r="QPP77" s="154"/>
      <c r="QPQ77" s="154"/>
      <c r="QPR77" s="154"/>
      <c r="QPS77" s="154"/>
      <c r="QPT77" s="154"/>
      <c r="QPU77" s="154"/>
      <c r="QPV77" s="154"/>
      <c r="QPW77" s="154"/>
      <c r="QPX77" s="154"/>
      <c r="QPY77" s="154"/>
      <c r="QPZ77" s="154"/>
      <c r="QQA77" s="154"/>
      <c r="QQB77" s="154"/>
      <c r="QQC77" s="154"/>
      <c r="QQD77" s="154"/>
      <c r="QQE77" s="154"/>
      <c r="QQF77" s="154"/>
      <c r="QQG77" s="154"/>
      <c r="QQH77" s="154"/>
      <c r="QQI77" s="154"/>
      <c r="QQJ77" s="154"/>
      <c r="QQK77" s="154"/>
      <c r="QQL77" s="154"/>
      <c r="QQM77" s="154"/>
      <c r="QQN77" s="154"/>
      <c r="QQO77" s="154"/>
      <c r="QQP77" s="154"/>
      <c r="QQQ77" s="154"/>
      <c r="QQR77" s="154"/>
      <c r="QQS77" s="154"/>
      <c r="QQT77" s="154"/>
      <c r="QQU77" s="154"/>
      <c r="QQV77" s="154"/>
      <c r="QQW77" s="154"/>
      <c r="QQX77" s="154"/>
      <c r="QQY77" s="154"/>
      <c r="QQZ77" s="154"/>
      <c r="QRA77" s="154"/>
      <c r="QRB77" s="154"/>
      <c r="QRC77" s="154"/>
      <c r="QRD77" s="154"/>
      <c r="QRE77" s="154"/>
      <c r="QRF77" s="154"/>
      <c r="QRG77" s="154"/>
      <c r="QRH77" s="154"/>
      <c r="QRI77" s="154"/>
      <c r="QRJ77" s="154"/>
      <c r="QRK77" s="154"/>
      <c r="QRL77" s="154"/>
      <c r="QRM77" s="154"/>
      <c r="QRN77" s="154"/>
      <c r="QRO77" s="154"/>
      <c r="QRP77" s="154"/>
      <c r="QRQ77" s="154"/>
      <c r="QRR77" s="154"/>
      <c r="QRS77" s="154"/>
      <c r="QRT77" s="154"/>
      <c r="QRU77" s="154"/>
      <c r="QRV77" s="154"/>
      <c r="QRW77" s="154"/>
      <c r="QRX77" s="154"/>
      <c r="QRY77" s="154"/>
      <c r="QRZ77" s="154"/>
      <c r="QSA77" s="154"/>
      <c r="QSB77" s="154"/>
      <c r="QSC77" s="154"/>
      <c r="QSD77" s="154"/>
      <c r="QSE77" s="154"/>
      <c r="QSF77" s="154"/>
      <c r="QSG77" s="154"/>
      <c r="QSH77" s="154"/>
      <c r="QSI77" s="154"/>
      <c r="QSJ77" s="154"/>
      <c r="QSK77" s="154"/>
      <c r="QSL77" s="154"/>
      <c r="QSM77" s="154"/>
      <c r="QSN77" s="154"/>
      <c r="QSO77" s="154"/>
      <c r="QSP77" s="154"/>
      <c r="QSQ77" s="154"/>
      <c r="QSR77" s="154"/>
      <c r="QSS77" s="154"/>
      <c r="QST77" s="154"/>
      <c r="QSU77" s="154"/>
      <c r="QSV77" s="154"/>
      <c r="QSW77" s="154"/>
      <c r="QSX77" s="154"/>
      <c r="QSY77" s="154"/>
      <c r="QSZ77" s="154"/>
      <c r="QTA77" s="154"/>
      <c r="QTB77" s="154"/>
      <c r="QTC77" s="154"/>
      <c r="QTD77" s="154"/>
      <c r="QTE77" s="154"/>
      <c r="QTF77" s="154"/>
      <c r="QTG77" s="154"/>
      <c r="QTH77" s="154"/>
      <c r="QTI77" s="154"/>
      <c r="QTJ77" s="154"/>
      <c r="QTK77" s="154"/>
      <c r="QTL77" s="154"/>
      <c r="QTM77" s="154"/>
      <c r="QTN77" s="154"/>
      <c r="QTO77" s="154"/>
      <c r="QTP77" s="154"/>
      <c r="QTQ77" s="154"/>
      <c r="QTR77" s="154"/>
      <c r="QTS77" s="154"/>
      <c r="QTT77" s="154"/>
      <c r="QTU77" s="154"/>
      <c r="QTV77" s="154"/>
      <c r="QTW77" s="154"/>
      <c r="QTX77" s="154"/>
      <c r="QTY77" s="154"/>
      <c r="QTZ77" s="154"/>
      <c r="QUA77" s="154"/>
      <c r="QUB77" s="154"/>
      <c r="QUC77" s="154"/>
      <c r="QUD77" s="154"/>
      <c r="QUE77" s="154"/>
      <c r="QUF77" s="154"/>
      <c r="QUG77" s="154"/>
      <c r="QUH77" s="154"/>
      <c r="QUI77" s="154"/>
      <c r="QUJ77" s="154"/>
      <c r="QUK77" s="154"/>
      <c r="QUL77" s="154"/>
      <c r="QUM77" s="154"/>
      <c r="QUN77" s="154"/>
      <c r="QUO77" s="154"/>
      <c r="QUP77" s="154"/>
      <c r="QUQ77" s="154"/>
      <c r="QUR77" s="154"/>
      <c r="QUS77" s="154"/>
      <c r="QUT77" s="154"/>
      <c r="QUU77" s="154"/>
      <c r="QUV77" s="154"/>
      <c r="QUW77" s="154"/>
      <c r="QUX77" s="154"/>
      <c r="QUY77" s="154"/>
      <c r="QUZ77" s="154"/>
      <c r="QVA77" s="154"/>
      <c r="QVB77" s="154"/>
      <c r="QVC77" s="154"/>
      <c r="QVD77" s="154"/>
      <c r="QVE77" s="154"/>
      <c r="QVF77" s="154"/>
      <c r="QVG77" s="154"/>
      <c r="QVH77" s="154"/>
      <c r="QVI77" s="154"/>
      <c r="QVJ77" s="154"/>
      <c r="QVK77" s="154"/>
      <c r="QVL77" s="154"/>
      <c r="QVM77" s="154"/>
      <c r="QVN77" s="154"/>
      <c r="QVO77" s="154"/>
      <c r="QVP77" s="154"/>
      <c r="QVQ77" s="154"/>
      <c r="QVR77" s="154"/>
      <c r="QVS77" s="154"/>
      <c r="QVT77" s="154"/>
      <c r="QVU77" s="154"/>
      <c r="QVV77" s="154"/>
      <c r="QVW77" s="154"/>
      <c r="QVX77" s="154"/>
      <c r="QVY77" s="154"/>
      <c r="QVZ77" s="154"/>
      <c r="QWA77" s="154"/>
      <c r="QWB77" s="154"/>
      <c r="QWC77" s="154"/>
      <c r="QWD77" s="154"/>
      <c r="QWE77" s="154"/>
      <c r="QWF77" s="154"/>
      <c r="QWG77" s="154"/>
      <c r="QWH77" s="154"/>
      <c r="QWI77" s="154"/>
      <c r="QWJ77" s="154"/>
      <c r="QWK77" s="154"/>
      <c r="QWL77" s="154"/>
      <c r="QWM77" s="154"/>
      <c r="QWN77" s="154"/>
      <c r="QWO77" s="154"/>
      <c r="QWP77" s="154"/>
      <c r="QWQ77" s="154"/>
      <c r="QWR77" s="154"/>
      <c r="QWS77" s="154"/>
      <c r="QWT77" s="154"/>
      <c r="QWU77" s="154"/>
      <c r="QWV77" s="154"/>
      <c r="QWW77" s="154"/>
      <c r="QWX77" s="154"/>
      <c r="QWY77" s="154"/>
      <c r="QWZ77" s="154"/>
      <c r="QXA77" s="154"/>
      <c r="QXB77" s="154"/>
      <c r="QXC77" s="154"/>
      <c r="QXD77" s="154"/>
      <c r="QXE77" s="154"/>
      <c r="QXF77" s="154"/>
      <c r="QXG77" s="154"/>
      <c r="QXH77" s="154"/>
      <c r="QXI77" s="154"/>
      <c r="QXJ77" s="154"/>
      <c r="QXK77" s="154"/>
      <c r="QXL77" s="154"/>
      <c r="QXM77" s="154"/>
      <c r="QXN77" s="154"/>
      <c r="QXO77" s="154"/>
      <c r="QXP77" s="154"/>
      <c r="QXQ77" s="154"/>
      <c r="QXR77" s="154"/>
      <c r="QXS77" s="154"/>
      <c r="QXT77" s="154"/>
      <c r="QXU77" s="154"/>
      <c r="QXV77" s="154"/>
      <c r="QXW77" s="154"/>
      <c r="QXX77" s="154"/>
      <c r="QXY77" s="154"/>
      <c r="QXZ77" s="154"/>
      <c r="QYA77" s="154"/>
      <c r="QYB77" s="154"/>
      <c r="QYC77" s="154"/>
      <c r="QYD77" s="154"/>
      <c r="QYE77" s="154"/>
      <c r="QYF77" s="154"/>
      <c r="QYG77" s="154"/>
      <c r="QYH77" s="154"/>
      <c r="QYI77" s="154"/>
      <c r="QYJ77" s="154"/>
      <c r="QYK77" s="154"/>
      <c r="QYL77" s="154"/>
      <c r="QYM77" s="154"/>
      <c r="QYN77" s="154"/>
      <c r="QYO77" s="154"/>
      <c r="QYP77" s="154"/>
      <c r="QYQ77" s="154"/>
      <c r="QYR77" s="154"/>
      <c r="QYS77" s="154"/>
      <c r="QYT77" s="154"/>
      <c r="QYU77" s="154"/>
      <c r="QYV77" s="154"/>
      <c r="QYW77" s="154"/>
      <c r="QYX77" s="154"/>
      <c r="QYY77" s="154"/>
      <c r="QYZ77" s="154"/>
      <c r="QZA77" s="154"/>
      <c r="QZB77" s="154"/>
      <c r="QZC77" s="154"/>
      <c r="QZD77" s="154"/>
      <c r="QZE77" s="154"/>
      <c r="QZF77" s="154"/>
      <c r="QZG77" s="154"/>
      <c r="QZH77" s="154"/>
      <c r="QZI77" s="154"/>
      <c r="QZJ77" s="154"/>
      <c r="QZK77" s="154"/>
      <c r="QZL77" s="154"/>
      <c r="QZM77" s="154"/>
      <c r="QZN77" s="154"/>
      <c r="QZO77" s="154"/>
      <c r="QZP77" s="154"/>
      <c r="QZQ77" s="154"/>
      <c r="QZR77" s="154"/>
      <c r="QZS77" s="154"/>
      <c r="QZT77" s="154"/>
      <c r="QZU77" s="154"/>
      <c r="QZV77" s="154"/>
      <c r="QZW77" s="154"/>
      <c r="QZX77" s="154"/>
      <c r="QZY77" s="154"/>
      <c r="QZZ77" s="154"/>
      <c r="RAA77" s="154"/>
      <c r="RAB77" s="154"/>
      <c r="RAC77" s="154"/>
      <c r="RAD77" s="154"/>
      <c r="RAE77" s="154"/>
      <c r="RAF77" s="154"/>
      <c r="RAG77" s="154"/>
      <c r="RAH77" s="154"/>
      <c r="RAI77" s="154"/>
      <c r="RAJ77" s="154"/>
      <c r="RAK77" s="154"/>
      <c r="RAL77" s="154"/>
      <c r="RAM77" s="154"/>
      <c r="RAN77" s="154"/>
      <c r="RAO77" s="154"/>
      <c r="RAP77" s="154"/>
      <c r="RAQ77" s="154"/>
      <c r="RAR77" s="154"/>
      <c r="RAS77" s="154"/>
      <c r="RAT77" s="154"/>
      <c r="RAU77" s="154"/>
      <c r="RAV77" s="154"/>
      <c r="RAW77" s="154"/>
      <c r="RAX77" s="154"/>
      <c r="RAY77" s="154"/>
      <c r="RAZ77" s="154"/>
      <c r="RBA77" s="154"/>
      <c r="RBB77" s="154"/>
      <c r="RBC77" s="154"/>
      <c r="RBD77" s="154"/>
      <c r="RBE77" s="154"/>
      <c r="RBF77" s="154"/>
      <c r="RBG77" s="154"/>
      <c r="RBH77" s="154"/>
      <c r="RBI77" s="154"/>
      <c r="RBJ77" s="154"/>
      <c r="RBK77" s="154"/>
      <c r="RBL77" s="154"/>
      <c r="RBM77" s="154"/>
      <c r="RBN77" s="154"/>
      <c r="RBO77" s="154"/>
      <c r="RBP77" s="154"/>
      <c r="RBQ77" s="154"/>
      <c r="RBR77" s="154"/>
      <c r="RBS77" s="154"/>
      <c r="RBT77" s="154"/>
      <c r="RBU77" s="154"/>
      <c r="RBV77" s="154"/>
      <c r="RBW77" s="154"/>
      <c r="RBX77" s="154"/>
      <c r="RBY77" s="154"/>
      <c r="RBZ77" s="154"/>
      <c r="RCA77" s="154"/>
      <c r="RCB77" s="154"/>
      <c r="RCC77" s="154"/>
      <c r="RCD77" s="154"/>
      <c r="RCE77" s="154"/>
      <c r="RCF77" s="154"/>
      <c r="RCG77" s="154"/>
      <c r="RCH77" s="154"/>
      <c r="RCI77" s="154"/>
      <c r="RCJ77" s="154"/>
      <c r="RCK77" s="154"/>
      <c r="RCL77" s="154"/>
      <c r="RCM77" s="154"/>
      <c r="RCN77" s="154"/>
      <c r="RCO77" s="154"/>
      <c r="RCP77" s="154"/>
      <c r="RCQ77" s="154"/>
      <c r="RCR77" s="154"/>
      <c r="RCS77" s="154"/>
      <c r="RCT77" s="154"/>
      <c r="RCU77" s="154"/>
      <c r="RCV77" s="154"/>
      <c r="RCW77" s="154"/>
      <c r="RCX77" s="154"/>
      <c r="RCY77" s="154"/>
      <c r="RCZ77" s="154"/>
      <c r="RDA77" s="154"/>
      <c r="RDB77" s="154"/>
      <c r="RDC77" s="154"/>
      <c r="RDD77" s="154"/>
      <c r="RDE77" s="154"/>
      <c r="RDF77" s="154"/>
      <c r="RDG77" s="154"/>
      <c r="RDH77" s="154"/>
      <c r="RDI77" s="154"/>
      <c r="RDJ77" s="154"/>
      <c r="RDK77" s="154"/>
      <c r="RDL77" s="154"/>
      <c r="RDM77" s="154"/>
      <c r="RDN77" s="154"/>
      <c r="RDO77" s="154"/>
      <c r="RDP77" s="154"/>
      <c r="RDQ77" s="154"/>
      <c r="RDR77" s="154"/>
      <c r="RDS77" s="154"/>
      <c r="RDT77" s="154"/>
      <c r="RDU77" s="154"/>
      <c r="RDV77" s="154"/>
      <c r="RDW77" s="154"/>
      <c r="RDX77" s="154"/>
      <c r="RDY77" s="154"/>
      <c r="RDZ77" s="154"/>
      <c r="REA77" s="154"/>
      <c r="REB77" s="154"/>
      <c r="REC77" s="154"/>
      <c r="RED77" s="154"/>
      <c r="REE77" s="154"/>
      <c r="REF77" s="154"/>
      <c r="REG77" s="154"/>
      <c r="REH77" s="154"/>
      <c r="REI77" s="154"/>
      <c r="REJ77" s="154"/>
      <c r="REK77" s="154"/>
      <c r="REL77" s="154"/>
      <c r="REM77" s="154"/>
      <c r="REN77" s="154"/>
      <c r="REO77" s="154"/>
      <c r="REP77" s="154"/>
      <c r="REQ77" s="154"/>
      <c r="RER77" s="154"/>
      <c r="RES77" s="154"/>
      <c r="RET77" s="154"/>
      <c r="REU77" s="154"/>
      <c r="REV77" s="154"/>
      <c r="REW77" s="154"/>
      <c r="REX77" s="154"/>
      <c r="REY77" s="154"/>
      <c r="REZ77" s="154"/>
      <c r="RFA77" s="154"/>
      <c r="RFB77" s="154"/>
      <c r="RFC77" s="154"/>
      <c r="RFD77" s="154"/>
      <c r="RFE77" s="154"/>
      <c r="RFF77" s="154"/>
      <c r="RFG77" s="154"/>
      <c r="RFH77" s="154"/>
      <c r="RFI77" s="154"/>
      <c r="RFJ77" s="154"/>
      <c r="RFK77" s="154"/>
      <c r="RFL77" s="154"/>
      <c r="RFM77" s="154"/>
      <c r="RFN77" s="154"/>
      <c r="RFO77" s="154"/>
      <c r="RFP77" s="154"/>
      <c r="RFQ77" s="154"/>
      <c r="RFR77" s="154"/>
      <c r="RFS77" s="154"/>
      <c r="RFT77" s="154"/>
      <c r="RFU77" s="154"/>
      <c r="RFV77" s="154"/>
      <c r="RFW77" s="154"/>
      <c r="RFX77" s="154"/>
      <c r="RFY77" s="154"/>
      <c r="RFZ77" s="154"/>
      <c r="RGA77" s="154"/>
      <c r="RGB77" s="154"/>
      <c r="RGC77" s="154"/>
      <c r="RGD77" s="154"/>
      <c r="RGE77" s="154"/>
      <c r="RGF77" s="154"/>
      <c r="RGG77" s="154"/>
      <c r="RGH77" s="154"/>
      <c r="RGI77" s="154"/>
      <c r="RGJ77" s="154"/>
      <c r="RGK77" s="154"/>
      <c r="RGL77" s="154"/>
      <c r="RGM77" s="154"/>
      <c r="RGN77" s="154"/>
      <c r="RGO77" s="154"/>
      <c r="RGP77" s="154"/>
      <c r="RGQ77" s="154"/>
      <c r="RGR77" s="154"/>
      <c r="RGS77" s="154"/>
      <c r="RGT77" s="154"/>
      <c r="RGU77" s="154"/>
      <c r="RGV77" s="154"/>
      <c r="RGW77" s="154"/>
      <c r="RGX77" s="154"/>
      <c r="RGY77" s="154"/>
      <c r="RGZ77" s="154"/>
      <c r="RHA77" s="154"/>
      <c r="RHB77" s="154"/>
      <c r="RHC77" s="154"/>
      <c r="RHD77" s="154"/>
      <c r="RHE77" s="154"/>
      <c r="RHF77" s="154"/>
      <c r="RHG77" s="154"/>
      <c r="RHH77" s="154"/>
      <c r="RHI77" s="154"/>
      <c r="RHJ77" s="154"/>
      <c r="RHK77" s="154"/>
      <c r="RHL77" s="154"/>
      <c r="RHM77" s="154"/>
      <c r="RHN77" s="154"/>
      <c r="RHO77" s="154"/>
      <c r="RHP77" s="154"/>
      <c r="RHQ77" s="154"/>
      <c r="RHR77" s="154"/>
      <c r="RHS77" s="154"/>
      <c r="RHT77" s="154"/>
      <c r="RHU77" s="154"/>
      <c r="RHV77" s="154"/>
      <c r="RHW77" s="154"/>
      <c r="RHX77" s="154"/>
      <c r="RHY77" s="154"/>
      <c r="RHZ77" s="154"/>
      <c r="RIA77" s="154"/>
      <c r="RIB77" s="154"/>
      <c r="RIC77" s="154"/>
      <c r="RID77" s="154"/>
      <c r="RIE77" s="154"/>
      <c r="RIF77" s="154"/>
      <c r="RIG77" s="154"/>
      <c r="RIH77" s="154"/>
      <c r="RII77" s="154"/>
      <c r="RIJ77" s="154"/>
      <c r="RIK77" s="154"/>
      <c r="RIL77" s="154"/>
      <c r="RIM77" s="154"/>
      <c r="RIN77" s="154"/>
      <c r="RIO77" s="154"/>
      <c r="RIP77" s="154"/>
      <c r="RIQ77" s="154"/>
      <c r="RIR77" s="154"/>
      <c r="RIS77" s="154"/>
      <c r="RIT77" s="154"/>
      <c r="RIU77" s="154"/>
      <c r="RIV77" s="154"/>
      <c r="RIW77" s="154"/>
      <c r="RIX77" s="154"/>
      <c r="RIY77" s="154"/>
      <c r="RIZ77" s="154"/>
      <c r="RJA77" s="154"/>
      <c r="RJB77" s="154"/>
      <c r="RJC77" s="154"/>
      <c r="RJD77" s="154"/>
      <c r="RJE77" s="154"/>
      <c r="RJF77" s="154"/>
      <c r="RJG77" s="154"/>
      <c r="RJH77" s="154"/>
      <c r="RJI77" s="154"/>
      <c r="RJJ77" s="154"/>
      <c r="RJK77" s="154"/>
      <c r="RJL77" s="154"/>
      <c r="RJM77" s="154"/>
      <c r="RJN77" s="154"/>
      <c r="RJO77" s="154"/>
      <c r="RJP77" s="154"/>
      <c r="RJQ77" s="154"/>
      <c r="RJR77" s="154"/>
      <c r="RJS77" s="154"/>
      <c r="RJT77" s="154"/>
      <c r="RJU77" s="154"/>
      <c r="RJV77" s="154"/>
      <c r="RJW77" s="154"/>
      <c r="RJX77" s="154"/>
      <c r="RJY77" s="154"/>
      <c r="RJZ77" s="154"/>
      <c r="RKA77" s="154"/>
      <c r="RKB77" s="154"/>
      <c r="RKC77" s="154"/>
      <c r="RKD77" s="154"/>
      <c r="RKE77" s="154"/>
      <c r="RKF77" s="154"/>
      <c r="RKG77" s="154"/>
      <c r="RKH77" s="154"/>
      <c r="RKI77" s="154"/>
      <c r="RKJ77" s="154"/>
      <c r="RKK77" s="154"/>
      <c r="RKL77" s="154"/>
      <c r="RKM77" s="154"/>
      <c r="RKN77" s="154"/>
      <c r="RKO77" s="154"/>
      <c r="RKP77" s="154"/>
      <c r="RKQ77" s="154"/>
      <c r="RKR77" s="154"/>
      <c r="RKS77" s="154"/>
      <c r="RKT77" s="154"/>
      <c r="RKU77" s="154"/>
      <c r="RKV77" s="154"/>
      <c r="RKW77" s="154"/>
      <c r="RKX77" s="154"/>
      <c r="RKY77" s="154"/>
      <c r="RKZ77" s="154"/>
      <c r="RLA77" s="154"/>
      <c r="RLB77" s="154"/>
      <c r="RLC77" s="154"/>
      <c r="RLD77" s="154"/>
      <c r="RLE77" s="154"/>
      <c r="RLF77" s="154"/>
      <c r="RLG77" s="154"/>
      <c r="RLH77" s="154"/>
      <c r="RLI77" s="154"/>
      <c r="RLJ77" s="154"/>
      <c r="RLK77" s="154"/>
      <c r="RLL77" s="154"/>
      <c r="RLM77" s="154"/>
      <c r="RLN77" s="154"/>
      <c r="RLO77" s="154"/>
      <c r="RLP77" s="154"/>
      <c r="RLQ77" s="154"/>
      <c r="RLR77" s="154"/>
      <c r="RLS77" s="154"/>
      <c r="RLT77" s="154"/>
      <c r="RLU77" s="154"/>
      <c r="RLV77" s="154"/>
      <c r="RLW77" s="154"/>
      <c r="RLX77" s="154"/>
      <c r="RLY77" s="154"/>
      <c r="RLZ77" s="154"/>
      <c r="RMA77" s="154"/>
      <c r="RMB77" s="154"/>
      <c r="RMC77" s="154"/>
      <c r="RMD77" s="154"/>
      <c r="RME77" s="154"/>
      <c r="RMF77" s="154"/>
      <c r="RMG77" s="154"/>
      <c r="RMH77" s="154"/>
      <c r="RMI77" s="154"/>
      <c r="RMJ77" s="154"/>
      <c r="RMK77" s="154"/>
      <c r="RML77" s="154"/>
      <c r="RMM77" s="154"/>
      <c r="RMN77" s="154"/>
      <c r="RMO77" s="154"/>
      <c r="RMP77" s="154"/>
      <c r="RMQ77" s="154"/>
      <c r="RMR77" s="154"/>
      <c r="RMS77" s="154"/>
      <c r="RMT77" s="154"/>
      <c r="RMU77" s="154"/>
      <c r="RMV77" s="154"/>
      <c r="RMW77" s="154"/>
      <c r="RMX77" s="154"/>
      <c r="RMY77" s="154"/>
      <c r="RMZ77" s="154"/>
      <c r="RNA77" s="154"/>
      <c r="RNB77" s="154"/>
      <c r="RNC77" s="154"/>
      <c r="RND77" s="154"/>
      <c r="RNE77" s="154"/>
      <c r="RNF77" s="154"/>
      <c r="RNG77" s="154"/>
      <c r="RNH77" s="154"/>
      <c r="RNI77" s="154"/>
      <c r="RNJ77" s="154"/>
      <c r="RNK77" s="154"/>
      <c r="RNL77" s="154"/>
      <c r="RNM77" s="154"/>
      <c r="RNN77" s="154"/>
      <c r="RNO77" s="154"/>
      <c r="RNP77" s="154"/>
      <c r="RNQ77" s="154"/>
      <c r="RNR77" s="154"/>
      <c r="RNS77" s="154"/>
      <c r="RNT77" s="154"/>
      <c r="RNU77" s="154"/>
      <c r="RNV77" s="154"/>
      <c r="RNW77" s="154"/>
      <c r="RNX77" s="154"/>
      <c r="RNY77" s="154"/>
      <c r="RNZ77" s="154"/>
      <c r="ROA77" s="154"/>
      <c r="ROB77" s="154"/>
      <c r="ROC77" s="154"/>
      <c r="ROD77" s="154"/>
      <c r="ROE77" s="154"/>
      <c r="ROF77" s="154"/>
      <c r="ROG77" s="154"/>
      <c r="ROH77" s="154"/>
      <c r="ROI77" s="154"/>
      <c r="ROJ77" s="154"/>
      <c r="ROK77" s="154"/>
      <c r="ROL77" s="154"/>
      <c r="ROM77" s="154"/>
      <c r="RON77" s="154"/>
      <c r="ROO77" s="154"/>
      <c r="ROP77" s="154"/>
      <c r="ROQ77" s="154"/>
      <c r="ROR77" s="154"/>
      <c r="ROS77" s="154"/>
      <c r="ROT77" s="154"/>
      <c r="ROU77" s="154"/>
      <c r="ROV77" s="154"/>
      <c r="ROW77" s="154"/>
      <c r="ROX77" s="154"/>
      <c r="ROY77" s="154"/>
      <c r="ROZ77" s="154"/>
      <c r="RPA77" s="154"/>
      <c r="RPB77" s="154"/>
      <c r="RPC77" s="154"/>
      <c r="RPD77" s="154"/>
      <c r="RPE77" s="154"/>
      <c r="RPF77" s="154"/>
      <c r="RPG77" s="154"/>
      <c r="RPH77" s="154"/>
      <c r="RPI77" s="154"/>
      <c r="RPJ77" s="154"/>
      <c r="RPK77" s="154"/>
      <c r="RPL77" s="154"/>
      <c r="RPM77" s="154"/>
      <c r="RPN77" s="154"/>
      <c r="RPO77" s="154"/>
      <c r="RPP77" s="154"/>
      <c r="RPQ77" s="154"/>
      <c r="RPR77" s="154"/>
      <c r="RPS77" s="154"/>
      <c r="RPT77" s="154"/>
      <c r="RPU77" s="154"/>
      <c r="RPV77" s="154"/>
      <c r="RPW77" s="154"/>
      <c r="RPX77" s="154"/>
      <c r="RPY77" s="154"/>
      <c r="RPZ77" s="154"/>
      <c r="RQA77" s="154"/>
      <c r="RQB77" s="154"/>
      <c r="RQC77" s="154"/>
      <c r="RQD77" s="154"/>
      <c r="RQE77" s="154"/>
      <c r="RQF77" s="154"/>
      <c r="RQG77" s="154"/>
      <c r="RQH77" s="154"/>
      <c r="RQI77" s="154"/>
      <c r="RQJ77" s="154"/>
      <c r="RQK77" s="154"/>
      <c r="RQL77" s="154"/>
      <c r="RQM77" s="154"/>
      <c r="RQN77" s="154"/>
      <c r="RQO77" s="154"/>
      <c r="RQP77" s="154"/>
      <c r="RQQ77" s="154"/>
      <c r="RQR77" s="154"/>
      <c r="RQS77" s="154"/>
      <c r="RQT77" s="154"/>
      <c r="RQU77" s="154"/>
      <c r="RQV77" s="154"/>
      <c r="RQW77" s="154"/>
      <c r="RQX77" s="154"/>
      <c r="RQY77" s="154"/>
      <c r="RQZ77" s="154"/>
      <c r="RRA77" s="154"/>
      <c r="RRB77" s="154"/>
      <c r="RRC77" s="154"/>
      <c r="RRD77" s="154"/>
      <c r="RRE77" s="154"/>
      <c r="RRF77" s="154"/>
      <c r="RRG77" s="154"/>
      <c r="RRH77" s="154"/>
      <c r="RRI77" s="154"/>
      <c r="RRJ77" s="154"/>
      <c r="RRK77" s="154"/>
      <c r="RRL77" s="154"/>
      <c r="RRM77" s="154"/>
      <c r="RRN77" s="154"/>
      <c r="RRO77" s="154"/>
      <c r="RRP77" s="154"/>
      <c r="RRQ77" s="154"/>
      <c r="RRR77" s="154"/>
      <c r="RRS77" s="154"/>
      <c r="RRT77" s="154"/>
      <c r="RRU77" s="154"/>
      <c r="RRV77" s="154"/>
      <c r="RRW77" s="154"/>
      <c r="RRX77" s="154"/>
      <c r="RRY77" s="154"/>
      <c r="RRZ77" s="154"/>
      <c r="RSA77" s="154"/>
      <c r="RSB77" s="154"/>
      <c r="RSC77" s="154"/>
      <c r="RSD77" s="154"/>
      <c r="RSE77" s="154"/>
      <c r="RSF77" s="154"/>
      <c r="RSG77" s="154"/>
      <c r="RSH77" s="154"/>
      <c r="RSI77" s="154"/>
      <c r="RSJ77" s="154"/>
      <c r="RSK77" s="154"/>
      <c r="RSL77" s="154"/>
      <c r="RSM77" s="154"/>
      <c r="RSN77" s="154"/>
      <c r="RSO77" s="154"/>
      <c r="RSP77" s="154"/>
      <c r="RSQ77" s="154"/>
      <c r="RSR77" s="154"/>
      <c r="RSS77" s="154"/>
      <c r="RST77" s="154"/>
      <c r="RSU77" s="154"/>
      <c r="RSV77" s="154"/>
      <c r="RSW77" s="154"/>
      <c r="RSX77" s="154"/>
      <c r="RSY77" s="154"/>
      <c r="RSZ77" s="154"/>
      <c r="RTA77" s="154"/>
      <c r="RTB77" s="154"/>
      <c r="RTC77" s="154"/>
      <c r="RTD77" s="154"/>
      <c r="RTE77" s="154"/>
      <c r="RTF77" s="154"/>
      <c r="RTG77" s="154"/>
      <c r="RTH77" s="154"/>
      <c r="RTI77" s="154"/>
      <c r="RTJ77" s="154"/>
      <c r="RTK77" s="154"/>
      <c r="RTL77" s="154"/>
      <c r="RTM77" s="154"/>
      <c r="RTN77" s="154"/>
      <c r="RTO77" s="154"/>
      <c r="RTP77" s="154"/>
      <c r="RTQ77" s="154"/>
      <c r="RTR77" s="154"/>
      <c r="RTS77" s="154"/>
      <c r="RTT77" s="154"/>
      <c r="RTU77" s="154"/>
      <c r="RTV77" s="154"/>
      <c r="RTW77" s="154"/>
      <c r="RTX77" s="154"/>
      <c r="RTY77" s="154"/>
      <c r="RTZ77" s="154"/>
      <c r="RUA77" s="154"/>
      <c r="RUB77" s="154"/>
      <c r="RUC77" s="154"/>
      <c r="RUD77" s="154"/>
      <c r="RUE77" s="154"/>
      <c r="RUF77" s="154"/>
      <c r="RUG77" s="154"/>
      <c r="RUH77" s="154"/>
      <c r="RUI77" s="154"/>
      <c r="RUJ77" s="154"/>
      <c r="RUK77" s="154"/>
      <c r="RUL77" s="154"/>
      <c r="RUM77" s="154"/>
      <c r="RUN77" s="154"/>
      <c r="RUO77" s="154"/>
      <c r="RUP77" s="154"/>
      <c r="RUQ77" s="154"/>
      <c r="RUR77" s="154"/>
      <c r="RUS77" s="154"/>
      <c r="RUT77" s="154"/>
      <c r="RUU77" s="154"/>
      <c r="RUV77" s="154"/>
      <c r="RUW77" s="154"/>
      <c r="RUX77" s="154"/>
      <c r="RUY77" s="154"/>
      <c r="RUZ77" s="154"/>
      <c r="RVA77" s="154"/>
      <c r="RVB77" s="154"/>
      <c r="RVC77" s="154"/>
      <c r="RVD77" s="154"/>
      <c r="RVE77" s="154"/>
      <c r="RVF77" s="154"/>
      <c r="RVG77" s="154"/>
      <c r="RVH77" s="154"/>
      <c r="RVI77" s="154"/>
      <c r="RVJ77" s="154"/>
      <c r="RVK77" s="154"/>
      <c r="RVL77" s="154"/>
      <c r="RVM77" s="154"/>
      <c r="RVN77" s="154"/>
      <c r="RVO77" s="154"/>
      <c r="RVP77" s="154"/>
      <c r="RVQ77" s="154"/>
      <c r="RVR77" s="154"/>
      <c r="RVS77" s="154"/>
      <c r="RVT77" s="154"/>
      <c r="RVU77" s="154"/>
      <c r="RVV77" s="154"/>
      <c r="RVW77" s="154"/>
      <c r="RVX77" s="154"/>
      <c r="RVY77" s="154"/>
      <c r="RVZ77" s="154"/>
      <c r="RWA77" s="154"/>
      <c r="RWB77" s="154"/>
      <c r="RWC77" s="154"/>
      <c r="RWD77" s="154"/>
      <c r="RWE77" s="154"/>
      <c r="RWF77" s="154"/>
      <c r="RWG77" s="154"/>
      <c r="RWH77" s="154"/>
      <c r="RWI77" s="154"/>
      <c r="RWJ77" s="154"/>
      <c r="RWK77" s="154"/>
      <c r="RWL77" s="154"/>
      <c r="RWM77" s="154"/>
      <c r="RWN77" s="154"/>
      <c r="RWO77" s="154"/>
      <c r="RWP77" s="154"/>
      <c r="RWQ77" s="154"/>
      <c r="RWR77" s="154"/>
      <c r="RWS77" s="154"/>
      <c r="RWT77" s="154"/>
      <c r="RWU77" s="154"/>
      <c r="RWV77" s="154"/>
      <c r="RWW77" s="154"/>
      <c r="RWX77" s="154"/>
      <c r="RWY77" s="154"/>
      <c r="RWZ77" s="154"/>
      <c r="RXA77" s="154"/>
      <c r="RXB77" s="154"/>
      <c r="RXC77" s="154"/>
      <c r="RXD77" s="154"/>
      <c r="RXE77" s="154"/>
      <c r="RXF77" s="154"/>
      <c r="RXG77" s="154"/>
      <c r="RXH77" s="154"/>
      <c r="RXI77" s="154"/>
      <c r="RXJ77" s="154"/>
      <c r="RXK77" s="154"/>
      <c r="RXL77" s="154"/>
      <c r="RXM77" s="154"/>
      <c r="RXN77" s="154"/>
      <c r="RXO77" s="154"/>
      <c r="RXP77" s="154"/>
      <c r="RXQ77" s="154"/>
      <c r="RXR77" s="154"/>
      <c r="RXS77" s="154"/>
      <c r="RXT77" s="154"/>
      <c r="RXU77" s="154"/>
      <c r="RXV77" s="154"/>
      <c r="RXW77" s="154"/>
      <c r="RXX77" s="154"/>
      <c r="RXY77" s="154"/>
      <c r="RXZ77" s="154"/>
      <c r="RYA77" s="154"/>
      <c r="RYB77" s="154"/>
      <c r="RYC77" s="154"/>
      <c r="RYD77" s="154"/>
      <c r="RYE77" s="154"/>
      <c r="RYF77" s="154"/>
      <c r="RYG77" s="154"/>
      <c r="RYH77" s="154"/>
      <c r="RYI77" s="154"/>
      <c r="RYJ77" s="154"/>
      <c r="RYK77" s="154"/>
      <c r="RYL77" s="154"/>
      <c r="RYM77" s="154"/>
      <c r="RYN77" s="154"/>
      <c r="RYO77" s="154"/>
      <c r="RYP77" s="154"/>
      <c r="RYQ77" s="154"/>
      <c r="RYR77" s="154"/>
      <c r="RYS77" s="154"/>
      <c r="RYT77" s="154"/>
      <c r="RYU77" s="154"/>
      <c r="RYV77" s="154"/>
      <c r="RYW77" s="154"/>
      <c r="RYX77" s="154"/>
      <c r="RYY77" s="154"/>
      <c r="RYZ77" s="154"/>
      <c r="RZA77" s="154"/>
      <c r="RZB77" s="154"/>
      <c r="RZC77" s="154"/>
      <c r="RZD77" s="154"/>
      <c r="RZE77" s="154"/>
      <c r="RZF77" s="154"/>
      <c r="RZG77" s="154"/>
      <c r="RZH77" s="154"/>
      <c r="RZI77" s="154"/>
      <c r="RZJ77" s="154"/>
      <c r="RZK77" s="154"/>
      <c r="RZL77" s="154"/>
      <c r="RZM77" s="154"/>
      <c r="RZN77" s="154"/>
      <c r="RZO77" s="154"/>
      <c r="RZP77" s="154"/>
      <c r="RZQ77" s="154"/>
      <c r="RZR77" s="154"/>
      <c r="RZS77" s="154"/>
      <c r="RZT77" s="154"/>
      <c r="RZU77" s="154"/>
      <c r="RZV77" s="154"/>
      <c r="RZW77" s="154"/>
      <c r="RZX77" s="154"/>
      <c r="RZY77" s="154"/>
      <c r="RZZ77" s="154"/>
      <c r="SAA77" s="154"/>
      <c r="SAB77" s="154"/>
      <c r="SAC77" s="154"/>
      <c r="SAD77" s="154"/>
      <c r="SAE77" s="154"/>
      <c r="SAF77" s="154"/>
      <c r="SAG77" s="154"/>
      <c r="SAH77" s="154"/>
      <c r="SAI77" s="154"/>
      <c r="SAJ77" s="154"/>
      <c r="SAK77" s="154"/>
      <c r="SAL77" s="154"/>
      <c r="SAM77" s="154"/>
      <c r="SAN77" s="154"/>
      <c r="SAO77" s="154"/>
      <c r="SAP77" s="154"/>
      <c r="SAQ77" s="154"/>
      <c r="SAR77" s="154"/>
      <c r="SAS77" s="154"/>
      <c r="SAT77" s="154"/>
      <c r="SAU77" s="154"/>
      <c r="SAV77" s="154"/>
      <c r="SAW77" s="154"/>
      <c r="SAX77" s="154"/>
      <c r="SAY77" s="154"/>
      <c r="SAZ77" s="154"/>
      <c r="SBA77" s="154"/>
      <c r="SBB77" s="154"/>
      <c r="SBC77" s="154"/>
      <c r="SBD77" s="154"/>
      <c r="SBE77" s="154"/>
      <c r="SBF77" s="154"/>
      <c r="SBG77" s="154"/>
      <c r="SBH77" s="154"/>
      <c r="SBI77" s="154"/>
      <c r="SBJ77" s="154"/>
      <c r="SBK77" s="154"/>
      <c r="SBL77" s="154"/>
      <c r="SBM77" s="154"/>
      <c r="SBN77" s="154"/>
      <c r="SBO77" s="154"/>
      <c r="SBP77" s="154"/>
      <c r="SBQ77" s="154"/>
      <c r="SBR77" s="154"/>
      <c r="SBS77" s="154"/>
      <c r="SBT77" s="154"/>
      <c r="SBU77" s="154"/>
      <c r="SBV77" s="154"/>
      <c r="SBW77" s="154"/>
      <c r="SBX77" s="154"/>
      <c r="SBY77" s="154"/>
      <c r="SBZ77" s="154"/>
      <c r="SCA77" s="154"/>
      <c r="SCB77" s="154"/>
      <c r="SCC77" s="154"/>
      <c r="SCD77" s="154"/>
      <c r="SCE77" s="154"/>
      <c r="SCF77" s="154"/>
      <c r="SCG77" s="154"/>
      <c r="SCH77" s="154"/>
      <c r="SCI77" s="154"/>
      <c r="SCJ77" s="154"/>
      <c r="SCK77" s="154"/>
      <c r="SCL77" s="154"/>
      <c r="SCM77" s="154"/>
      <c r="SCN77" s="154"/>
      <c r="SCO77" s="154"/>
      <c r="SCP77" s="154"/>
      <c r="SCQ77" s="154"/>
      <c r="SCR77" s="154"/>
      <c r="SCS77" s="154"/>
      <c r="SCT77" s="154"/>
      <c r="SCU77" s="154"/>
      <c r="SCV77" s="154"/>
      <c r="SCW77" s="154"/>
      <c r="SCX77" s="154"/>
      <c r="SCY77" s="154"/>
      <c r="SCZ77" s="154"/>
      <c r="SDA77" s="154"/>
      <c r="SDB77" s="154"/>
      <c r="SDC77" s="154"/>
      <c r="SDD77" s="154"/>
      <c r="SDE77" s="154"/>
      <c r="SDF77" s="154"/>
      <c r="SDG77" s="154"/>
      <c r="SDH77" s="154"/>
      <c r="SDI77" s="154"/>
      <c r="SDJ77" s="154"/>
      <c r="SDK77" s="154"/>
      <c r="SDL77" s="154"/>
      <c r="SDM77" s="154"/>
      <c r="SDN77" s="154"/>
      <c r="SDO77" s="154"/>
      <c r="SDP77" s="154"/>
      <c r="SDQ77" s="154"/>
      <c r="SDR77" s="154"/>
      <c r="SDS77" s="154"/>
      <c r="SDT77" s="154"/>
      <c r="SDU77" s="154"/>
      <c r="SDV77" s="154"/>
      <c r="SDW77" s="154"/>
      <c r="SDX77" s="154"/>
      <c r="SDY77" s="154"/>
      <c r="SDZ77" s="154"/>
      <c r="SEA77" s="154"/>
      <c r="SEB77" s="154"/>
      <c r="SEC77" s="154"/>
      <c r="SED77" s="154"/>
      <c r="SEE77" s="154"/>
      <c r="SEF77" s="154"/>
      <c r="SEG77" s="154"/>
      <c r="SEH77" s="154"/>
      <c r="SEI77" s="154"/>
      <c r="SEJ77" s="154"/>
      <c r="SEK77" s="154"/>
      <c r="SEL77" s="154"/>
      <c r="SEM77" s="154"/>
      <c r="SEN77" s="154"/>
      <c r="SEO77" s="154"/>
      <c r="SEP77" s="154"/>
      <c r="SEQ77" s="154"/>
      <c r="SER77" s="154"/>
      <c r="SES77" s="154"/>
      <c r="SET77" s="154"/>
      <c r="SEU77" s="154"/>
      <c r="SEV77" s="154"/>
      <c r="SEW77" s="154"/>
      <c r="SEX77" s="154"/>
      <c r="SEY77" s="154"/>
      <c r="SEZ77" s="154"/>
      <c r="SFA77" s="154"/>
      <c r="SFB77" s="154"/>
      <c r="SFC77" s="154"/>
      <c r="SFD77" s="154"/>
      <c r="SFE77" s="154"/>
      <c r="SFF77" s="154"/>
      <c r="SFG77" s="154"/>
      <c r="SFH77" s="154"/>
      <c r="SFI77" s="154"/>
      <c r="SFJ77" s="154"/>
      <c r="SFK77" s="154"/>
      <c r="SFL77" s="154"/>
      <c r="SFM77" s="154"/>
      <c r="SFN77" s="154"/>
      <c r="SFO77" s="154"/>
      <c r="SFP77" s="154"/>
      <c r="SFQ77" s="154"/>
      <c r="SFR77" s="154"/>
      <c r="SFS77" s="154"/>
      <c r="SFT77" s="154"/>
      <c r="SFU77" s="154"/>
      <c r="SFV77" s="154"/>
      <c r="SFW77" s="154"/>
      <c r="SFX77" s="154"/>
      <c r="SFY77" s="154"/>
      <c r="SFZ77" s="154"/>
      <c r="SGA77" s="154"/>
      <c r="SGB77" s="154"/>
      <c r="SGC77" s="154"/>
      <c r="SGD77" s="154"/>
      <c r="SGE77" s="154"/>
      <c r="SGF77" s="154"/>
      <c r="SGG77" s="154"/>
      <c r="SGH77" s="154"/>
      <c r="SGI77" s="154"/>
      <c r="SGJ77" s="154"/>
      <c r="SGK77" s="154"/>
      <c r="SGL77" s="154"/>
      <c r="SGM77" s="154"/>
      <c r="SGN77" s="154"/>
      <c r="SGO77" s="154"/>
      <c r="SGP77" s="154"/>
      <c r="SGQ77" s="154"/>
      <c r="SGR77" s="154"/>
      <c r="SGS77" s="154"/>
      <c r="SGT77" s="154"/>
      <c r="SGU77" s="154"/>
      <c r="SGV77" s="154"/>
      <c r="SGW77" s="154"/>
      <c r="SGX77" s="154"/>
      <c r="SGY77" s="154"/>
      <c r="SGZ77" s="154"/>
      <c r="SHA77" s="154"/>
      <c r="SHB77" s="154"/>
      <c r="SHC77" s="154"/>
      <c r="SHD77" s="154"/>
      <c r="SHE77" s="154"/>
      <c r="SHF77" s="154"/>
      <c r="SHG77" s="154"/>
      <c r="SHH77" s="154"/>
      <c r="SHI77" s="154"/>
      <c r="SHJ77" s="154"/>
      <c r="SHK77" s="154"/>
      <c r="SHL77" s="154"/>
      <c r="SHM77" s="154"/>
      <c r="SHN77" s="154"/>
      <c r="SHO77" s="154"/>
      <c r="SHP77" s="154"/>
      <c r="SHQ77" s="154"/>
      <c r="SHR77" s="154"/>
      <c r="SHS77" s="154"/>
      <c r="SHT77" s="154"/>
      <c r="SHU77" s="154"/>
      <c r="SHV77" s="154"/>
      <c r="SHW77" s="154"/>
      <c r="SHX77" s="154"/>
      <c r="SHY77" s="154"/>
      <c r="SHZ77" s="154"/>
      <c r="SIA77" s="154"/>
      <c r="SIB77" s="154"/>
      <c r="SIC77" s="154"/>
      <c r="SID77" s="154"/>
      <c r="SIE77" s="154"/>
      <c r="SIF77" s="154"/>
      <c r="SIG77" s="154"/>
      <c r="SIH77" s="154"/>
      <c r="SII77" s="154"/>
      <c r="SIJ77" s="154"/>
      <c r="SIK77" s="154"/>
      <c r="SIL77" s="154"/>
      <c r="SIM77" s="154"/>
      <c r="SIN77" s="154"/>
      <c r="SIO77" s="154"/>
      <c r="SIP77" s="154"/>
      <c r="SIQ77" s="154"/>
      <c r="SIR77" s="154"/>
      <c r="SIS77" s="154"/>
      <c r="SIT77" s="154"/>
      <c r="SIU77" s="154"/>
      <c r="SIV77" s="154"/>
      <c r="SIW77" s="154"/>
      <c r="SIX77" s="154"/>
      <c r="SIY77" s="154"/>
      <c r="SIZ77" s="154"/>
      <c r="SJA77" s="154"/>
      <c r="SJB77" s="154"/>
      <c r="SJC77" s="154"/>
      <c r="SJD77" s="154"/>
      <c r="SJE77" s="154"/>
      <c r="SJF77" s="154"/>
      <c r="SJG77" s="154"/>
      <c r="SJH77" s="154"/>
      <c r="SJI77" s="154"/>
      <c r="SJJ77" s="154"/>
      <c r="SJK77" s="154"/>
      <c r="SJL77" s="154"/>
      <c r="SJM77" s="154"/>
      <c r="SJN77" s="154"/>
      <c r="SJO77" s="154"/>
      <c r="SJP77" s="154"/>
      <c r="SJQ77" s="154"/>
      <c r="SJR77" s="154"/>
      <c r="SJS77" s="154"/>
      <c r="SJT77" s="154"/>
      <c r="SJU77" s="154"/>
      <c r="SJV77" s="154"/>
      <c r="SJW77" s="154"/>
      <c r="SJX77" s="154"/>
      <c r="SJY77" s="154"/>
      <c r="SJZ77" s="154"/>
      <c r="SKA77" s="154"/>
      <c r="SKB77" s="154"/>
      <c r="SKC77" s="154"/>
      <c r="SKD77" s="154"/>
      <c r="SKE77" s="154"/>
      <c r="SKF77" s="154"/>
      <c r="SKG77" s="154"/>
      <c r="SKH77" s="154"/>
      <c r="SKI77" s="154"/>
      <c r="SKJ77" s="154"/>
      <c r="SKK77" s="154"/>
      <c r="SKL77" s="154"/>
      <c r="SKM77" s="154"/>
      <c r="SKN77" s="154"/>
      <c r="SKO77" s="154"/>
      <c r="SKP77" s="154"/>
      <c r="SKQ77" s="154"/>
      <c r="SKR77" s="154"/>
      <c r="SKS77" s="154"/>
      <c r="SKT77" s="154"/>
      <c r="SKU77" s="154"/>
      <c r="SKV77" s="154"/>
      <c r="SKW77" s="154"/>
      <c r="SKX77" s="154"/>
      <c r="SKY77" s="154"/>
      <c r="SKZ77" s="154"/>
      <c r="SLA77" s="154"/>
      <c r="SLB77" s="154"/>
      <c r="SLC77" s="154"/>
      <c r="SLD77" s="154"/>
      <c r="SLE77" s="154"/>
      <c r="SLF77" s="154"/>
      <c r="SLG77" s="154"/>
      <c r="SLH77" s="154"/>
      <c r="SLI77" s="154"/>
      <c r="SLJ77" s="154"/>
      <c r="SLK77" s="154"/>
      <c r="SLL77" s="154"/>
      <c r="SLM77" s="154"/>
      <c r="SLN77" s="154"/>
      <c r="SLO77" s="154"/>
      <c r="SLP77" s="154"/>
      <c r="SLQ77" s="154"/>
      <c r="SLR77" s="154"/>
      <c r="SLS77" s="154"/>
      <c r="SLT77" s="154"/>
      <c r="SLU77" s="154"/>
      <c r="SLV77" s="154"/>
      <c r="SLW77" s="154"/>
      <c r="SLX77" s="154"/>
      <c r="SLY77" s="154"/>
      <c r="SLZ77" s="154"/>
      <c r="SMA77" s="154"/>
      <c r="SMB77" s="154"/>
      <c r="SMC77" s="154"/>
      <c r="SMD77" s="154"/>
      <c r="SME77" s="154"/>
      <c r="SMF77" s="154"/>
      <c r="SMG77" s="154"/>
      <c r="SMH77" s="154"/>
      <c r="SMI77" s="154"/>
      <c r="SMJ77" s="154"/>
      <c r="SMK77" s="154"/>
      <c r="SML77" s="154"/>
      <c r="SMM77" s="154"/>
      <c r="SMN77" s="154"/>
      <c r="SMO77" s="154"/>
      <c r="SMP77" s="154"/>
      <c r="SMQ77" s="154"/>
      <c r="SMR77" s="154"/>
      <c r="SMS77" s="154"/>
      <c r="SMT77" s="154"/>
      <c r="SMU77" s="154"/>
      <c r="SMV77" s="154"/>
      <c r="SMW77" s="154"/>
      <c r="SMX77" s="154"/>
      <c r="SMY77" s="154"/>
      <c r="SMZ77" s="154"/>
      <c r="SNA77" s="154"/>
      <c r="SNB77" s="154"/>
      <c r="SNC77" s="154"/>
      <c r="SND77" s="154"/>
      <c r="SNE77" s="154"/>
      <c r="SNF77" s="154"/>
      <c r="SNG77" s="154"/>
      <c r="SNH77" s="154"/>
      <c r="SNI77" s="154"/>
      <c r="SNJ77" s="154"/>
      <c r="SNK77" s="154"/>
      <c r="SNL77" s="154"/>
      <c r="SNM77" s="154"/>
      <c r="SNN77" s="154"/>
      <c r="SNO77" s="154"/>
      <c r="SNP77" s="154"/>
      <c r="SNQ77" s="154"/>
      <c r="SNR77" s="154"/>
      <c r="SNS77" s="154"/>
      <c r="SNT77" s="154"/>
      <c r="SNU77" s="154"/>
      <c r="SNV77" s="154"/>
      <c r="SNW77" s="154"/>
      <c r="SNX77" s="154"/>
      <c r="SNY77" s="154"/>
      <c r="SNZ77" s="154"/>
      <c r="SOA77" s="154"/>
      <c r="SOB77" s="154"/>
      <c r="SOC77" s="154"/>
      <c r="SOD77" s="154"/>
      <c r="SOE77" s="154"/>
      <c r="SOF77" s="154"/>
      <c r="SOG77" s="154"/>
      <c r="SOH77" s="154"/>
      <c r="SOI77" s="154"/>
      <c r="SOJ77" s="154"/>
      <c r="SOK77" s="154"/>
      <c r="SOL77" s="154"/>
      <c r="SOM77" s="154"/>
      <c r="SON77" s="154"/>
      <c r="SOO77" s="154"/>
      <c r="SOP77" s="154"/>
      <c r="SOQ77" s="154"/>
      <c r="SOR77" s="154"/>
      <c r="SOS77" s="154"/>
      <c r="SOT77" s="154"/>
      <c r="SOU77" s="154"/>
      <c r="SOV77" s="154"/>
      <c r="SOW77" s="154"/>
      <c r="SOX77" s="154"/>
      <c r="SOY77" s="154"/>
      <c r="SOZ77" s="154"/>
      <c r="SPA77" s="154"/>
      <c r="SPB77" s="154"/>
      <c r="SPC77" s="154"/>
      <c r="SPD77" s="154"/>
      <c r="SPE77" s="154"/>
      <c r="SPF77" s="154"/>
      <c r="SPG77" s="154"/>
      <c r="SPH77" s="154"/>
      <c r="SPI77" s="154"/>
      <c r="SPJ77" s="154"/>
      <c r="SPK77" s="154"/>
      <c r="SPL77" s="154"/>
      <c r="SPM77" s="154"/>
      <c r="SPN77" s="154"/>
      <c r="SPO77" s="154"/>
      <c r="SPP77" s="154"/>
      <c r="SPQ77" s="154"/>
      <c r="SPR77" s="154"/>
      <c r="SPS77" s="154"/>
      <c r="SPT77" s="154"/>
      <c r="SPU77" s="154"/>
      <c r="SPV77" s="154"/>
      <c r="SPW77" s="154"/>
      <c r="SPX77" s="154"/>
      <c r="SPY77" s="154"/>
      <c r="SPZ77" s="154"/>
      <c r="SQA77" s="154"/>
      <c r="SQB77" s="154"/>
      <c r="SQC77" s="154"/>
      <c r="SQD77" s="154"/>
      <c r="SQE77" s="154"/>
      <c r="SQF77" s="154"/>
      <c r="SQG77" s="154"/>
      <c r="SQH77" s="154"/>
      <c r="SQI77" s="154"/>
      <c r="SQJ77" s="154"/>
      <c r="SQK77" s="154"/>
      <c r="SQL77" s="154"/>
      <c r="SQM77" s="154"/>
      <c r="SQN77" s="154"/>
      <c r="SQO77" s="154"/>
      <c r="SQP77" s="154"/>
      <c r="SQQ77" s="154"/>
      <c r="SQR77" s="154"/>
      <c r="SQS77" s="154"/>
      <c r="SQT77" s="154"/>
      <c r="SQU77" s="154"/>
      <c r="SQV77" s="154"/>
      <c r="SQW77" s="154"/>
      <c r="SQX77" s="154"/>
      <c r="SQY77" s="154"/>
      <c r="SQZ77" s="154"/>
      <c r="SRA77" s="154"/>
      <c r="SRB77" s="154"/>
      <c r="SRC77" s="154"/>
      <c r="SRD77" s="154"/>
      <c r="SRE77" s="154"/>
      <c r="SRF77" s="154"/>
      <c r="SRG77" s="154"/>
      <c r="SRH77" s="154"/>
      <c r="SRI77" s="154"/>
      <c r="SRJ77" s="154"/>
      <c r="SRK77" s="154"/>
      <c r="SRL77" s="154"/>
      <c r="SRM77" s="154"/>
      <c r="SRN77" s="154"/>
      <c r="SRO77" s="154"/>
      <c r="SRP77" s="154"/>
      <c r="SRQ77" s="154"/>
      <c r="SRR77" s="154"/>
      <c r="SRS77" s="154"/>
      <c r="SRT77" s="154"/>
      <c r="SRU77" s="154"/>
      <c r="SRV77" s="154"/>
      <c r="SRW77" s="154"/>
      <c r="SRX77" s="154"/>
      <c r="SRY77" s="154"/>
      <c r="SRZ77" s="154"/>
      <c r="SSA77" s="154"/>
      <c r="SSB77" s="154"/>
      <c r="SSC77" s="154"/>
      <c r="SSD77" s="154"/>
      <c r="SSE77" s="154"/>
      <c r="SSF77" s="154"/>
      <c r="SSG77" s="154"/>
      <c r="SSH77" s="154"/>
      <c r="SSI77" s="154"/>
      <c r="SSJ77" s="154"/>
      <c r="SSK77" s="154"/>
      <c r="SSL77" s="154"/>
      <c r="SSM77" s="154"/>
      <c r="SSN77" s="154"/>
      <c r="SSO77" s="154"/>
      <c r="SSP77" s="154"/>
      <c r="SSQ77" s="154"/>
      <c r="SSR77" s="154"/>
      <c r="SSS77" s="154"/>
      <c r="SST77" s="154"/>
      <c r="SSU77" s="154"/>
      <c r="SSV77" s="154"/>
      <c r="SSW77" s="154"/>
      <c r="SSX77" s="154"/>
      <c r="SSY77" s="154"/>
      <c r="SSZ77" s="154"/>
      <c r="STA77" s="154"/>
      <c r="STB77" s="154"/>
      <c r="STC77" s="154"/>
      <c r="STD77" s="154"/>
      <c r="STE77" s="154"/>
      <c r="STF77" s="154"/>
      <c r="STG77" s="154"/>
      <c r="STH77" s="154"/>
      <c r="STI77" s="154"/>
      <c r="STJ77" s="154"/>
      <c r="STK77" s="154"/>
      <c r="STL77" s="154"/>
      <c r="STM77" s="154"/>
      <c r="STN77" s="154"/>
      <c r="STO77" s="154"/>
      <c r="STP77" s="154"/>
      <c r="STQ77" s="154"/>
      <c r="STR77" s="154"/>
      <c r="STS77" s="154"/>
      <c r="STT77" s="154"/>
      <c r="STU77" s="154"/>
      <c r="STV77" s="154"/>
      <c r="STW77" s="154"/>
      <c r="STX77" s="154"/>
      <c r="STY77" s="154"/>
      <c r="STZ77" s="154"/>
      <c r="SUA77" s="154"/>
      <c r="SUB77" s="154"/>
      <c r="SUC77" s="154"/>
      <c r="SUD77" s="154"/>
      <c r="SUE77" s="154"/>
      <c r="SUF77" s="154"/>
      <c r="SUG77" s="154"/>
      <c r="SUH77" s="154"/>
      <c r="SUI77" s="154"/>
      <c r="SUJ77" s="154"/>
      <c r="SUK77" s="154"/>
      <c r="SUL77" s="154"/>
      <c r="SUM77" s="154"/>
      <c r="SUN77" s="154"/>
      <c r="SUO77" s="154"/>
      <c r="SUP77" s="154"/>
      <c r="SUQ77" s="154"/>
      <c r="SUR77" s="154"/>
      <c r="SUS77" s="154"/>
      <c r="SUT77" s="154"/>
      <c r="SUU77" s="154"/>
      <c r="SUV77" s="154"/>
      <c r="SUW77" s="154"/>
      <c r="SUX77" s="154"/>
      <c r="SUY77" s="154"/>
      <c r="SUZ77" s="154"/>
      <c r="SVA77" s="154"/>
      <c r="SVB77" s="154"/>
      <c r="SVC77" s="154"/>
      <c r="SVD77" s="154"/>
      <c r="SVE77" s="154"/>
      <c r="SVF77" s="154"/>
      <c r="SVG77" s="154"/>
      <c r="SVH77" s="154"/>
      <c r="SVI77" s="154"/>
      <c r="SVJ77" s="154"/>
      <c r="SVK77" s="154"/>
      <c r="SVL77" s="154"/>
      <c r="SVM77" s="154"/>
      <c r="SVN77" s="154"/>
      <c r="SVO77" s="154"/>
      <c r="SVP77" s="154"/>
      <c r="SVQ77" s="154"/>
      <c r="SVR77" s="154"/>
      <c r="SVS77" s="154"/>
      <c r="SVT77" s="154"/>
      <c r="SVU77" s="154"/>
      <c r="SVV77" s="154"/>
      <c r="SVW77" s="154"/>
      <c r="SVX77" s="154"/>
      <c r="SVY77" s="154"/>
      <c r="SVZ77" s="154"/>
      <c r="SWA77" s="154"/>
      <c r="SWB77" s="154"/>
      <c r="SWC77" s="154"/>
      <c r="SWD77" s="154"/>
      <c r="SWE77" s="154"/>
      <c r="SWF77" s="154"/>
      <c r="SWG77" s="154"/>
      <c r="SWH77" s="154"/>
      <c r="SWI77" s="154"/>
      <c r="SWJ77" s="154"/>
      <c r="SWK77" s="154"/>
      <c r="SWL77" s="154"/>
      <c r="SWM77" s="154"/>
      <c r="SWN77" s="154"/>
      <c r="SWO77" s="154"/>
      <c r="SWP77" s="154"/>
      <c r="SWQ77" s="154"/>
      <c r="SWR77" s="154"/>
      <c r="SWS77" s="154"/>
      <c r="SWT77" s="154"/>
      <c r="SWU77" s="154"/>
      <c r="SWV77" s="154"/>
      <c r="SWW77" s="154"/>
      <c r="SWX77" s="154"/>
      <c r="SWY77" s="154"/>
      <c r="SWZ77" s="154"/>
      <c r="SXA77" s="154"/>
      <c r="SXB77" s="154"/>
      <c r="SXC77" s="154"/>
      <c r="SXD77" s="154"/>
      <c r="SXE77" s="154"/>
      <c r="SXF77" s="154"/>
      <c r="SXG77" s="154"/>
      <c r="SXH77" s="154"/>
      <c r="SXI77" s="154"/>
      <c r="SXJ77" s="154"/>
      <c r="SXK77" s="154"/>
      <c r="SXL77" s="154"/>
      <c r="SXM77" s="154"/>
      <c r="SXN77" s="154"/>
      <c r="SXO77" s="154"/>
      <c r="SXP77" s="154"/>
      <c r="SXQ77" s="154"/>
      <c r="SXR77" s="154"/>
      <c r="SXS77" s="154"/>
      <c r="SXT77" s="154"/>
      <c r="SXU77" s="154"/>
      <c r="SXV77" s="154"/>
      <c r="SXW77" s="154"/>
      <c r="SXX77" s="154"/>
      <c r="SXY77" s="154"/>
      <c r="SXZ77" s="154"/>
      <c r="SYA77" s="154"/>
      <c r="SYB77" s="154"/>
      <c r="SYC77" s="154"/>
      <c r="SYD77" s="154"/>
      <c r="SYE77" s="154"/>
      <c r="SYF77" s="154"/>
      <c r="SYG77" s="154"/>
      <c r="SYH77" s="154"/>
      <c r="SYI77" s="154"/>
      <c r="SYJ77" s="154"/>
      <c r="SYK77" s="154"/>
      <c r="SYL77" s="154"/>
      <c r="SYM77" s="154"/>
      <c r="SYN77" s="154"/>
      <c r="SYO77" s="154"/>
      <c r="SYP77" s="154"/>
      <c r="SYQ77" s="154"/>
      <c r="SYR77" s="154"/>
      <c r="SYS77" s="154"/>
      <c r="SYT77" s="154"/>
      <c r="SYU77" s="154"/>
      <c r="SYV77" s="154"/>
      <c r="SYW77" s="154"/>
      <c r="SYX77" s="154"/>
      <c r="SYY77" s="154"/>
      <c r="SYZ77" s="154"/>
      <c r="SZA77" s="154"/>
      <c r="SZB77" s="154"/>
      <c r="SZC77" s="154"/>
      <c r="SZD77" s="154"/>
      <c r="SZE77" s="154"/>
      <c r="SZF77" s="154"/>
      <c r="SZG77" s="154"/>
      <c r="SZH77" s="154"/>
      <c r="SZI77" s="154"/>
      <c r="SZJ77" s="154"/>
      <c r="SZK77" s="154"/>
      <c r="SZL77" s="154"/>
      <c r="SZM77" s="154"/>
      <c r="SZN77" s="154"/>
      <c r="SZO77" s="154"/>
      <c r="SZP77" s="154"/>
      <c r="SZQ77" s="154"/>
      <c r="SZR77" s="154"/>
      <c r="SZS77" s="154"/>
      <c r="SZT77" s="154"/>
      <c r="SZU77" s="154"/>
      <c r="SZV77" s="154"/>
      <c r="SZW77" s="154"/>
      <c r="SZX77" s="154"/>
      <c r="SZY77" s="154"/>
      <c r="SZZ77" s="154"/>
      <c r="TAA77" s="154"/>
      <c r="TAB77" s="154"/>
      <c r="TAC77" s="154"/>
      <c r="TAD77" s="154"/>
      <c r="TAE77" s="154"/>
      <c r="TAF77" s="154"/>
      <c r="TAG77" s="154"/>
      <c r="TAH77" s="154"/>
      <c r="TAI77" s="154"/>
      <c r="TAJ77" s="154"/>
      <c r="TAK77" s="154"/>
      <c r="TAL77" s="154"/>
      <c r="TAM77" s="154"/>
      <c r="TAN77" s="154"/>
      <c r="TAO77" s="154"/>
      <c r="TAP77" s="154"/>
      <c r="TAQ77" s="154"/>
      <c r="TAR77" s="154"/>
      <c r="TAS77" s="154"/>
      <c r="TAT77" s="154"/>
      <c r="TAU77" s="154"/>
      <c r="TAV77" s="154"/>
      <c r="TAW77" s="154"/>
      <c r="TAX77" s="154"/>
      <c r="TAY77" s="154"/>
      <c r="TAZ77" s="154"/>
      <c r="TBA77" s="154"/>
      <c r="TBB77" s="154"/>
      <c r="TBC77" s="154"/>
      <c r="TBD77" s="154"/>
      <c r="TBE77" s="154"/>
      <c r="TBF77" s="154"/>
      <c r="TBG77" s="154"/>
      <c r="TBH77" s="154"/>
      <c r="TBI77" s="154"/>
      <c r="TBJ77" s="154"/>
      <c r="TBK77" s="154"/>
      <c r="TBL77" s="154"/>
      <c r="TBM77" s="154"/>
      <c r="TBN77" s="154"/>
      <c r="TBO77" s="154"/>
      <c r="TBP77" s="154"/>
      <c r="TBQ77" s="154"/>
      <c r="TBR77" s="154"/>
      <c r="TBS77" s="154"/>
      <c r="TBT77" s="154"/>
      <c r="TBU77" s="154"/>
      <c r="TBV77" s="154"/>
      <c r="TBW77" s="154"/>
      <c r="TBX77" s="154"/>
      <c r="TBY77" s="154"/>
      <c r="TBZ77" s="154"/>
      <c r="TCA77" s="154"/>
      <c r="TCB77" s="154"/>
      <c r="TCC77" s="154"/>
      <c r="TCD77" s="154"/>
      <c r="TCE77" s="154"/>
      <c r="TCF77" s="154"/>
      <c r="TCG77" s="154"/>
      <c r="TCH77" s="154"/>
      <c r="TCI77" s="154"/>
      <c r="TCJ77" s="154"/>
      <c r="TCK77" s="154"/>
      <c r="TCL77" s="154"/>
      <c r="TCM77" s="154"/>
      <c r="TCN77" s="154"/>
      <c r="TCO77" s="154"/>
      <c r="TCP77" s="154"/>
      <c r="TCQ77" s="154"/>
      <c r="TCR77" s="154"/>
      <c r="TCS77" s="154"/>
      <c r="TCT77" s="154"/>
      <c r="TCU77" s="154"/>
      <c r="TCV77" s="154"/>
      <c r="TCW77" s="154"/>
      <c r="TCX77" s="154"/>
      <c r="TCY77" s="154"/>
      <c r="TCZ77" s="154"/>
      <c r="TDA77" s="154"/>
      <c r="TDB77" s="154"/>
      <c r="TDC77" s="154"/>
      <c r="TDD77" s="154"/>
      <c r="TDE77" s="154"/>
      <c r="TDF77" s="154"/>
      <c r="TDG77" s="154"/>
      <c r="TDH77" s="154"/>
      <c r="TDI77" s="154"/>
      <c r="TDJ77" s="154"/>
      <c r="TDK77" s="154"/>
      <c r="TDL77" s="154"/>
      <c r="TDM77" s="154"/>
      <c r="TDN77" s="154"/>
      <c r="TDO77" s="154"/>
      <c r="TDP77" s="154"/>
      <c r="TDQ77" s="154"/>
      <c r="TDR77" s="154"/>
      <c r="TDS77" s="154"/>
      <c r="TDT77" s="154"/>
      <c r="TDU77" s="154"/>
      <c r="TDV77" s="154"/>
      <c r="TDW77" s="154"/>
      <c r="TDX77" s="154"/>
      <c r="TDY77" s="154"/>
      <c r="TDZ77" s="154"/>
      <c r="TEA77" s="154"/>
      <c r="TEB77" s="154"/>
      <c r="TEC77" s="154"/>
      <c r="TED77" s="154"/>
      <c r="TEE77" s="154"/>
      <c r="TEF77" s="154"/>
      <c r="TEG77" s="154"/>
      <c r="TEH77" s="154"/>
      <c r="TEI77" s="154"/>
      <c r="TEJ77" s="154"/>
      <c r="TEK77" s="154"/>
      <c r="TEL77" s="154"/>
      <c r="TEM77" s="154"/>
      <c r="TEN77" s="154"/>
      <c r="TEO77" s="154"/>
      <c r="TEP77" s="154"/>
      <c r="TEQ77" s="154"/>
      <c r="TER77" s="154"/>
      <c r="TES77" s="154"/>
      <c r="TET77" s="154"/>
      <c r="TEU77" s="154"/>
      <c r="TEV77" s="154"/>
      <c r="TEW77" s="154"/>
      <c r="TEX77" s="154"/>
      <c r="TEY77" s="154"/>
      <c r="TEZ77" s="154"/>
      <c r="TFA77" s="154"/>
      <c r="TFB77" s="154"/>
      <c r="TFC77" s="154"/>
      <c r="TFD77" s="154"/>
      <c r="TFE77" s="154"/>
      <c r="TFF77" s="154"/>
      <c r="TFG77" s="154"/>
      <c r="TFH77" s="154"/>
      <c r="TFI77" s="154"/>
      <c r="TFJ77" s="154"/>
      <c r="TFK77" s="154"/>
      <c r="TFL77" s="154"/>
      <c r="TFM77" s="154"/>
      <c r="TFN77" s="154"/>
      <c r="TFO77" s="154"/>
      <c r="TFP77" s="154"/>
      <c r="TFQ77" s="154"/>
      <c r="TFR77" s="154"/>
      <c r="TFS77" s="154"/>
      <c r="TFT77" s="154"/>
      <c r="TFU77" s="154"/>
      <c r="TFV77" s="154"/>
      <c r="TFW77" s="154"/>
      <c r="TFX77" s="154"/>
      <c r="TFY77" s="154"/>
      <c r="TFZ77" s="154"/>
      <c r="TGA77" s="154"/>
      <c r="TGB77" s="154"/>
      <c r="TGC77" s="154"/>
      <c r="TGD77" s="154"/>
      <c r="TGE77" s="154"/>
      <c r="TGF77" s="154"/>
      <c r="TGG77" s="154"/>
      <c r="TGH77" s="154"/>
      <c r="TGI77" s="154"/>
      <c r="TGJ77" s="154"/>
      <c r="TGK77" s="154"/>
      <c r="TGL77" s="154"/>
      <c r="TGM77" s="154"/>
      <c r="TGN77" s="154"/>
      <c r="TGO77" s="154"/>
      <c r="TGP77" s="154"/>
      <c r="TGQ77" s="154"/>
      <c r="TGR77" s="154"/>
      <c r="TGS77" s="154"/>
      <c r="TGT77" s="154"/>
      <c r="TGU77" s="154"/>
      <c r="TGV77" s="154"/>
      <c r="TGW77" s="154"/>
      <c r="TGX77" s="154"/>
      <c r="TGY77" s="154"/>
      <c r="TGZ77" s="154"/>
      <c r="THA77" s="154"/>
      <c r="THB77" s="154"/>
      <c r="THC77" s="154"/>
      <c r="THD77" s="154"/>
      <c r="THE77" s="154"/>
      <c r="THF77" s="154"/>
      <c r="THG77" s="154"/>
      <c r="THH77" s="154"/>
      <c r="THI77" s="154"/>
      <c r="THJ77" s="154"/>
      <c r="THK77" s="154"/>
      <c r="THL77" s="154"/>
      <c r="THM77" s="154"/>
      <c r="THN77" s="154"/>
      <c r="THO77" s="154"/>
      <c r="THP77" s="154"/>
      <c r="THQ77" s="154"/>
      <c r="THR77" s="154"/>
      <c r="THS77" s="154"/>
      <c r="THT77" s="154"/>
      <c r="THU77" s="154"/>
      <c r="THV77" s="154"/>
      <c r="THW77" s="154"/>
      <c r="THX77" s="154"/>
      <c r="THY77" s="154"/>
      <c r="THZ77" s="154"/>
      <c r="TIA77" s="154"/>
      <c r="TIB77" s="154"/>
      <c r="TIC77" s="154"/>
      <c r="TID77" s="154"/>
      <c r="TIE77" s="154"/>
      <c r="TIF77" s="154"/>
      <c r="TIG77" s="154"/>
      <c r="TIH77" s="154"/>
      <c r="TII77" s="154"/>
      <c r="TIJ77" s="154"/>
      <c r="TIK77" s="154"/>
      <c r="TIL77" s="154"/>
      <c r="TIM77" s="154"/>
      <c r="TIN77" s="154"/>
      <c r="TIO77" s="154"/>
      <c r="TIP77" s="154"/>
      <c r="TIQ77" s="154"/>
      <c r="TIR77" s="154"/>
      <c r="TIS77" s="154"/>
      <c r="TIT77" s="154"/>
      <c r="TIU77" s="154"/>
      <c r="TIV77" s="154"/>
      <c r="TIW77" s="154"/>
      <c r="TIX77" s="154"/>
      <c r="TIY77" s="154"/>
      <c r="TIZ77" s="154"/>
      <c r="TJA77" s="154"/>
      <c r="TJB77" s="154"/>
      <c r="TJC77" s="154"/>
      <c r="TJD77" s="154"/>
      <c r="TJE77" s="154"/>
      <c r="TJF77" s="154"/>
      <c r="TJG77" s="154"/>
      <c r="TJH77" s="154"/>
      <c r="TJI77" s="154"/>
      <c r="TJJ77" s="154"/>
      <c r="TJK77" s="154"/>
      <c r="TJL77" s="154"/>
      <c r="TJM77" s="154"/>
      <c r="TJN77" s="154"/>
      <c r="TJO77" s="154"/>
      <c r="TJP77" s="154"/>
      <c r="TJQ77" s="154"/>
      <c r="TJR77" s="154"/>
      <c r="TJS77" s="154"/>
      <c r="TJT77" s="154"/>
      <c r="TJU77" s="154"/>
      <c r="TJV77" s="154"/>
      <c r="TJW77" s="154"/>
      <c r="TJX77" s="154"/>
      <c r="TJY77" s="154"/>
      <c r="TJZ77" s="154"/>
      <c r="TKA77" s="154"/>
      <c r="TKB77" s="154"/>
      <c r="TKC77" s="154"/>
      <c r="TKD77" s="154"/>
      <c r="TKE77" s="154"/>
      <c r="TKF77" s="154"/>
      <c r="TKG77" s="154"/>
      <c r="TKH77" s="154"/>
      <c r="TKI77" s="154"/>
      <c r="TKJ77" s="154"/>
      <c r="TKK77" s="154"/>
      <c r="TKL77" s="154"/>
      <c r="TKM77" s="154"/>
      <c r="TKN77" s="154"/>
      <c r="TKO77" s="154"/>
      <c r="TKP77" s="154"/>
      <c r="TKQ77" s="154"/>
      <c r="TKR77" s="154"/>
      <c r="TKS77" s="154"/>
      <c r="TKT77" s="154"/>
      <c r="TKU77" s="154"/>
      <c r="TKV77" s="154"/>
      <c r="TKW77" s="154"/>
      <c r="TKX77" s="154"/>
      <c r="TKY77" s="154"/>
      <c r="TKZ77" s="154"/>
      <c r="TLA77" s="154"/>
      <c r="TLB77" s="154"/>
      <c r="TLC77" s="154"/>
      <c r="TLD77" s="154"/>
      <c r="TLE77" s="154"/>
      <c r="TLF77" s="154"/>
      <c r="TLG77" s="154"/>
      <c r="TLH77" s="154"/>
      <c r="TLI77" s="154"/>
      <c r="TLJ77" s="154"/>
      <c r="TLK77" s="154"/>
      <c r="TLL77" s="154"/>
      <c r="TLM77" s="154"/>
      <c r="TLN77" s="154"/>
      <c r="TLO77" s="154"/>
      <c r="TLP77" s="154"/>
      <c r="TLQ77" s="154"/>
      <c r="TLR77" s="154"/>
      <c r="TLS77" s="154"/>
      <c r="TLT77" s="154"/>
      <c r="TLU77" s="154"/>
      <c r="TLV77" s="154"/>
      <c r="TLW77" s="154"/>
      <c r="TLX77" s="154"/>
      <c r="TLY77" s="154"/>
      <c r="TLZ77" s="154"/>
      <c r="TMA77" s="154"/>
      <c r="TMB77" s="154"/>
      <c r="TMC77" s="154"/>
      <c r="TMD77" s="154"/>
      <c r="TME77" s="154"/>
      <c r="TMF77" s="154"/>
      <c r="TMG77" s="154"/>
      <c r="TMH77" s="154"/>
      <c r="TMI77" s="154"/>
      <c r="TMJ77" s="154"/>
      <c r="TMK77" s="154"/>
      <c r="TML77" s="154"/>
      <c r="TMM77" s="154"/>
      <c r="TMN77" s="154"/>
      <c r="TMO77" s="154"/>
      <c r="TMP77" s="154"/>
      <c r="TMQ77" s="154"/>
      <c r="TMR77" s="154"/>
      <c r="TMS77" s="154"/>
      <c r="TMT77" s="154"/>
      <c r="TMU77" s="154"/>
      <c r="TMV77" s="154"/>
      <c r="TMW77" s="154"/>
      <c r="TMX77" s="154"/>
      <c r="TMY77" s="154"/>
      <c r="TMZ77" s="154"/>
      <c r="TNA77" s="154"/>
      <c r="TNB77" s="154"/>
      <c r="TNC77" s="154"/>
      <c r="TND77" s="154"/>
      <c r="TNE77" s="154"/>
      <c r="TNF77" s="154"/>
      <c r="TNG77" s="154"/>
      <c r="TNH77" s="154"/>
      <c r="TNI77" s="154"/>
      <c r="TNJ77" s="154"/>
      <c r="TNK77" s="154"/>
      <c r="TNL77" s="154"/>
      <c r="TNM77" s="154"/>
      <c r="TNN77" s="154"/>
      <c r="TNO77" s="154"/>
      <c r="TNP77" s="154"/>
      <c r="TNQ77" s="154"/>
      <c r="TNR77" s="154"/>
      <c r="TNS77" s="154"/>
      <c r="TNT77" s="154"/>
      <c r="TNU77" s="154"/>
      <c r="TNV77" s="154"/>
      <c r="TNW77" s="154"/>
      <c r="TNX77" s="154"/>
      <c r="TNY77" s="154"/>
      <c r="TNZ77" s="154"/>
      <c r="TOA77" s="154"/>
      <c r="TOB77" s="154"/>
      <c r="TOC77" s="154"/>
      <c r="TOD77" s="154"/>
      <c r="TOE77" s="154"/>
      <c r="TOF77" s="154"/>
      <c r="TOG77" s="154"/>
      <c r="TOH77" s="154"/>
      <c r="TOI77" s="154"/>
      <c r="TOJ77" s="154"/>
      <c r="TOK77" s="154"/>
      <c r="TOL77" s="154"/>
      <c r="TOM77" s="154"/>
      <c r="TON77" s="154"/>
      <c r="TOO77" s="154"/>
      <c r="TOP77" s="154"/>
      <c r="TOQ77" s="154"/>
      <c r="TOR77" s="154"/>
      <c r="TOS77" s="154"/>
      <c r="TOT77" s="154"/>
      <c r="TOU77" s="154"/>
      <c r="TOV77" s="154"/>
      <c r="TOW77" s="154"/>
      <c r="TOX77" s="154"/>
      <c r="TOY77" s="154"/>
      <c r="TOZ77" s="154"/>
      <c r="TPA77" s="154"/>
      <c r="TPB77" s="154"/>
      <c r="TPC77" s="154"/>
      <c r="TPD77" s="154"/>
      <c r="TPE77" s="154"/>
      <c r="TPF77" s="154"/>
      <c r="TPG77" s="154"/>
      <c r="TPH77" s="154"/>
      <c r="TPI77" s="154"/>
      <c r="TPJ77" s="154"/>
      <c r="TPK77" s="154"/>
      <c r="TPL77" s="154"/>
      <c r="TPM77" s="154"/>
      <c r="TPN77" s="154"/>
      <c r="TPO77" s="154"/>
      <c r="TPP77" s="154"/>
      <c r="TPQ77" s="154"/>
      <c r="TPR77" s="154"/>
      <c r="TPS77" s="154"/>
      <c r="TPT77" s="154"/>
      <c r="TPU77" s="154"/>
      <c r="TPV77" s="154"/>
      <c r="TPW77" s="154"/>
      <c r="TPX77" s="154"/>
      <c r="TPY77" s="154"/>
      <c r="TPZ77" s="154"/>
      <c r="TQA77" s="154"/>
      <c r="TQB77" s="154"/>
      <c r="TQC77" s="154"/>
      <c r="TQD77" s="154"/>
      <c r="TQE77" s="154"/>
      <c r="TQF77" s="154"/>
      <c r="TQG77" s="154"/>
      <c r="TQH77" s="154"/>
      <c r="TQI77" s="154"/>
      <c r="TQJ77" s="154"/>
      <c r="TQK77" s="154"/>
      <c r="TQL77" s="154"/>
      <c r="TQM77" s="154"/>
      <c r="TQN77" s="154"/>
      <c r="TQO77" s="154"/>
      <c r="TQP77" s="154"/>
      <c r="TQQ77" s="154"/>
      <c r="TQR77" s="154"/>
      <c r="TQS77" s="154"/>
      <c r="TQT77" s="154"/>
      <c r="TQU77" s="154"/>
      <c r="TQV77" s="154"/>
      <c r="TQW77" s="154"/>
      <c r="TQX77" s="154"/>
      <c r="TQY77" s="154"/>
      <c r="TQZ77" s="154"/>
      <c r="TRA77" s="154"/>
      <c r="TRB77" s="154"/>
      <c r="TRC77" s="154"/>
      <c r="TRD77" s="154"/>
      <c r="TRE77" s="154"/>
      <c r="TRF77" s="154"/>
      <c r="TRG77" s="154"/>
      <c r="TRH77" s="154"/>
      <c r="TRI77" s="154"/>
      <c r="TRJ77" s="154"/>
      <c r="TRK77" s="154"/>
      <c r="TRL77" s="154"/>
      <c r="TRM77" s="154"/>
      <c r="TRN77" s="154"/>
      <c r="TRO77" s="154"/>
      <c r="TRP77" s="154"/>
      <c r="TRQ77" s="154"/>
      <c r="TRR77" s="154"/>
      <c r="TRS77" s="154"/>
      <c r="TRT77" s="154"/>
      <c r="TRU77" s="154"/>
      <c r="TRV77" s="154"/>
      <c r="TRW77" s="154"/>
      <c r="TRX77" s="154"/>
      <c r="TRY77" s="154"/>
      <c r="TRZ77" s="154"/>
      <c r="TSA77" s="154"/>
      <c r="TSB77" s="154"/>
      <c r="TSC77" s="154"/>
      <c r="TSD77" s="154"/>
      <c r="TSE77" s="154"/>
      <c r="TSF77" s="154"/>
      <c r="TSG77" s="154"/>
      <c r="TSH77" s="154"/>
      <c r="TSI77" s="154"/>
      <c r="TSJ77" s="154"/>
      <c r="TSK77" s="154"/>
      <c r="TSL77" s="154"/>
      <c r="TSM77" s="154"/>
      <c r="TSN77" s="154"/>
      <c r="TSO77" s="154"/>
      <c r="TSP77" s="154"/>
      <c r="TSQ77" s="154"/>
      <c r="TSR77" s="154"/>
      <c r="TSS77" s="154"/>
      <c r="TST77" s="154"/>
      <c r="TSU77" s="154"/>
      <c r="TSV77" s="154"/>
      <c r="TSW77" s="154"/>
      <c r="TSX77" s="154"/>
      <c r="TSY77" s="154"/>
      <c r="TSZ77" s="154"/>
      <c r="TTA77" s="154"/>
      <c r="TTB77" s="154"/>
      <c r="TTC77" s="154"/>
      <c r="TTD77" s="154"/>
      <c r="TTE77" s="154"/>
      <c r="TTF77" s="154"/>
      <c r="TTG77" s="154"/>
      <c r="TTH77" s="154"/>
      <c r="TTI77" s="154"/>
      <c r="TTJ77" s="154"/>
      <c r="TTK77" s="154"/>
      <c r="TTL77" s="154"/>
      <c r="TTM77" s="154"/>
      <c r="TTN77" s="154"/>
      <c r="TTO77" s="154"/>
      <c r="TTP77" s="154"/>
      <c r="TTQ77" s="154"/>
      <c r="TTR77" s="154"/>
      <c r="TTS77" s="154"/>
      <c r="TTT77" s="154"/>
      <c r="TTU77" s="154"/>
      <c r="TTV77" s="154"/>
      <c r="TTW77" s="154"/>
      <c r="TTX77" s="154"/>
      <c r="TTY77" s="154"/>
      <c r="TTZ77" s="154"/>
      <c r="TUA77" s="154"/>
      <c r="TUB77" s="154"/>
      <c r="TUC77" s="154"/>
      <c r="TUD77" s="154"/>
      <c r="TUE77" s="154"/>
      <c r="TUF77" s="154"/>
      <c r="TUG77" s="154"/>
      <c r="TUH77" s="154"/>
      <c r="TUI77" s="154"/>
      <c r="TUJ77" s="154"/>
      <c r="TUK77" s="154"/>
      <c r="TUL77" s="154"/>
      <c r="TUM77" s="154"/>
      <c r="TUN77" s="154"/>
      <c r="TUO77" s="154"/>
      <c r="TUP77" s="154"/>
      <c r="TUQ77" s="154"/>
      <c r="TUR77" s="154"/>
      <c r="TUS77" s="154"/>
      <c r="TUT77" s="154"/>
      <c r="TUU77" s="154"/>
      <c r="TUV77" s="154"/>
      <c r="TUW77" s="154"/>
      <c r="TUX77" s="154"/>
      <c r="TUY77" s="154"/>
      <c r="TUZ77" s="154"/>
      <c r="TVA77" s="154"/>
      <c r="TVB77" s="154"/>
      <c r="TVC77" s="154"/>
      <c r="TVD77" s="154"/>
      <c r="TVE77" s="154"/>
      <c r="TVF77" s="154"/>
      <c r="TVG77" s="154"/>
      <c r="TVH77" s="154"/>
      <c r="TVI77" s="154"/>
      <c r="TVJ77" s="154"/>
      <c r="TVK77" s="154"/>
      <c r="TVL77" s="154"/>
      <c r="TVM77" s="154"/>
      <c r="TVN77" s="154"/>
      <c r="TVO77" s="154"/>
      <c r="TVP77" s="154"/>
      <c r="TVQ77" s="154"/>
      <c r="TVR77" s="154"/>
      <c r="TVS77" s="154"/>
      <c r="TVT77" s="154"/>
      <c r="TVU77" s="154"/>
      <c r="TVV77" s="154"/>
      <c r="TVW77" s="154"/>
      <c r="TVX77" s="154"/>
      <c r="TVY77" s="154"/>
      <c r="TVZ77" s="154"/>
      <c r="TWA77" s="154"/>
      <c r="TWB77" s="154"/>
      <c r="TWC77" s="154"/>
      <c r="TWD77" s="154"/>
      <c r="TWE77" s="154"/>
      <c r="TWF77" s="154"/>
      <c r="TWG77" s="154"/>
      <c r="TWH77" s="154"/>
      <c r="TWI77" s="154"/>
      <c r="TWJ77" s="154"/>
      <c r="TWK77" s="154"/>
      <c r="TWL77" s="154"/>
      <c r="TWM77" s="154"/>
      <c r="TWN77" s="154"/>
      <c r="TWO77" s="154"/>
      <c r="TWP77" s="154"/>
      <c r="TWQ77" s="154"/>
      <c r="TWR77" s="154"/>
      <c r="TWS77" s="154"/>
      <c r="TWT77" s="154"/>
      <c r="TWU77" s="154"/>
      <c r="TWV77" s="154"/>
      <c r="TWW77" s="154"/>
      <c r="TWX77" s="154"/>
      <c r="TWY77" s="154"/>
      <c r="TWZ77" s="154"/>
      <c r="TXA77" s="154"/>
      <c r="TXB77" s="154"/>
      <c r="TXC77" s="154"/>
      <c r="TXD77" s="154"/>
      <c r="TXE77" s="154"/>
      <c r="TXF77" s="154"/>
      <c r="TXG77" s="154"/>
      <c r="TXH77" s="154"/>
      <c r="TXI77" s="154"/>
      <c r="TXJ77" s="154"/>
      <c r="TXK77" s="154"/>
      <c r="TXL77" s="154"/>
      <c r="TXM77" s="154"/>
      <c r="TXN77" s="154"/>
      <c r="TXO77" s="154"/>
      <c r="TXP77" s="154"/>
      <c r="TXQ77" s="154"/>
      <c r="TXR77" s="154"/>
      <c r="TXS77" s="154"/>
      <c r="TXT77" s="154"/>
      <c r="TXU77" s="154"/>
      <c r="TXV77" s="154"/>
      <c r="TXW77" s="154"/>
      <c r="TXX77" s="154"/>
      <c r="TXY77" s="154"/>
      <c r="TXZ77" s="154"/>
      <c r="TYA77" s="154"/>
      <c r="TYB77" s="154"/>
      <c r="TYC77" s="154"/>
      <c r="TYD77" s="154"/>
      <c r="TYE77" s="154"/>
      <c r="TYF77" s="154"/>
      <c r="TYG77" s="154"/>
      <c r="TYH77" s="154"/>
      <c r="TYI77" s="154"/>
      <c r="TYJ77" s="154"/>
      <c r="TYK77" s="154"/>
      <c r="TYL77" s="154"/>
      <c r="TYM77" s="154"/>
      <c r="TYN77" s="154"/>
      <c r="TYO77" s="154"/>
      <c r="TYP77" s="154"/>
      <c r="TYQ77" s="154"/>
      <c r="TYR77" s="154"/>
      <c r="TYS77" s="154"/>
      <c r="TYT77" s="154"/>
      <c r="TYU77" s="154"/>
      <c r="TYV77" s="154"/>
      <c r="TYW77" s="154"/>
      <c r="TYX77" s="154"/>
      <c r="TYY77" s="154"/>
      <c r="TYZ77" s="154"/>
      <c r="TZA77" s="154"/>
      <c r="TZB77" s="154"/>
      <c r="TZC77" s="154"/>
      <c r="TZD77" s="154"/>
      <c r="TZE77" s="154"/>
      <c r="TZF77" s="154"/>
      <c r="TZG77" s="154"/>
      <c r="TZH77" s="154"/>
      <c r="TZI77" s="154"/>
      <c r="TZJ77" s="154"/>
      <c r="TZK77" s="154"/>
      <c r="TZL77" s="154"/>
      <c r="TZM77" s="154"/>
      <c r="TZN77" s="154"/>
      <c r="TZO77" s="154"/>
      <c r="TZP77" s="154"/>
      <c r="TZQ77" s="154"/>
      <c r="TZR77" s="154"/>
      <c r="TZS77" s="154"/>
      <c r="TZT77" s="154"/>
      <c r="TZU77" s="154"/>
      <c r="TZV77" s="154"/>
      <c r="TZW77" s="154"/>
      <c r="TZX77" s="154"/>
      <c r="TZY77" s="154"/>
      <c r="TZZ77" s="154"/>
      <c r="UAA77" s="154"/>
      <c r="UAB77" s="154"/>
      <c r="UAC77" s="154"/>
      <c r="UAD77" s="154"/>
      <c r="UAE77" s="154"/>
      <c r="UAF77" s="154"/>
      <c r="UAG77" s="154"/>
      <c r="UAH77" s="154"/>
      <c r="UAI77" s="154"/>
      <c r="UAJ77" s="154"/>
      <c r="UAK77" s="154"/>
      <c r="UAL77" s="154"/>
      <c r="UAM77" s="154"/>
      <c r="UAN77" s="154"/>
      <c r="UAO77" s="154"/>
      <c r="UAP77" s="154"/>
      <c r="UAQ77" s="154"/>
      <c r="UAR77" s="154"/>
      <c r="UAS77" s="154"/>
      <c r="UAT77" s="154"/>
      <c r="UAU77" s="154"/>
      <c r="UAV77" s="154"/>
      <c r="UAW77" s="154"/>
      <c r="UAX77" s="154"/>
      <c r="UAY77" s="154"/>
      <c r="UAZ77" s="154"/>
      <c r="UBA77" s="154"/>
      <c r="UBB77" s="154"/>
      <c r="UBC77" s="154"/>
      <c r="UBD77" s="154"/>
      <c r="UBE77" s="154"/>
      <c r="UBF77" s="154"/>
      <c r="UBG77" s="154"/>
      <c r="UBH77" s="154"/>
      <c r="UBI77" s="154"/>
      <c r="UBJ77" s="154"/>
      <c r="UBK77" s="154"/>
      <c r="UBL77" s="154"/>
      <c r="UBM77" s="154"/>
      <c r="UBN77" s="154"/>
      <c r="UBO77" s="154"/>
      <c r="UBP77" s="154"/>
      <c r="UBQ77" s="154"/>
      <c r="UBR77" s="154"/>
      <c r="UBS77" s="154"/>
      <c r="UBT77" s="154"/>
      <c r="UBU77" s="154"/>
      <c r="UBV77" s="154"/>
      <c r="UBW77" s="154"/>
      <c r="UBX77" s="154"/>
      <c r="UBY77" s="154"/>
      <c r="UBZ77" s="154"/>
      <c r="UCA77" s="154"/>
      <c r="UCB77" s="154"/>
      <c r="UCC77" s="154"/>
      <c r="UCD77" s="154"/>
      <c r="UCE77" s="154"/>
      <c r="UCF77" s="154"/>
      <c r="UCG77" s="154"/>
      <c r="UCH77" s="154"/>
      <c r="UCI77" s="154"/>
      <c r="UCJ77" s="154"/>
      <c r="UCK77" s="154"/>
      <c r="UCL77" s="154"/>
      <c r="UCM77" s="154"/>
      <c r="UCN77" s="154"/>
      <c r="UCO77" s="154"/>
      <c r="UCP77" s="154"/>
      <c r="UCQ77" s="154"/>
      <c r="UCR77" s="154"/>
      <c r="UCS77" s="154"/>
      <c r="UCT77" s="154"/>
      <c r="UCU77" s="154"/>
      <c r="UCV77" s="154"/>
      <c r="UCW77" s="154"/>
      <c r="UCX77" s="154"/>
      <c r="UCY77" s="154"/>
      <c r="UCZ77" s="154"/>
      <c r="UDA77" s="154"/>
      <c r="UDB77" s="154"/>
      <c r="UDC77" s="154"/>
      <c r="UDD77" s="154"/>
      <c r="UDE77" s="154"/>
      <c r="UDF77" s="154"/>
      <c r="UDG77" s="154"/>
      <c r="UDH77" s="154"/>
      <c r="UDI77" s="154"/>
      <c r="UDJ77" s="154"/>
      <c r="UDK77" s="154"/>
      <c r="UDL77" s="154"/>
      <c r="UDM77" s="154"/>
      <c r="UDN77" s="154"/>
      <c r="UDO77" s="154"/>
      <c r="UDP77" s="154"/>
      <c r="UDQ77" s="154"/>
      <c r="UDR77" s="154"/>
      <c r="UDS77" s="154"/>
      <c r="UDT77" s="154"/>
      <c r="UDU77" s="154"/>
      <c r="UDV77" s="154"/>
      <c r="UDW77" s="154"/>
      <c r="UDX77" s="154"/>
      <c r="UDY77" s="154"/>
      <c r="UDZ77" s="154"/>
      <c r="UEA77" s="154"/>
      <c r="UEB77" s="154"/>
      <c r="UEC77" s="154"/>
      <c r="UED77" s="154"/>
      <c r="UEE77" s="154"/>
      <c r="UEF77" s="154"/>
      <c r="UEG77" s="154"/>
      <c r="UEH77" s="154"/>
      <c r="UEI77" s="154"/>
      <c r="UEJ77" s="154"/>
      <c r="UEK77" s="154"/>
      <c r="UEL77" s="154"/>
      <c r="UEM77" s="154"/>
      <c r="UEN77" s="154"/>
      <c r="UEO77" s="154"/>
      <c r="UEP77" s="154"/>
      <c r="UEQ77" s="154"/>
      <c r="UER77" s="154"/>
      <c r="UES77" s="154"/>
      <c r="UET77" s="154"/>
      <c r="UEU77" s="154"/>
      <c r="UEV77" s="154"/>
      <c r="UEW77" s="154"/>
      <c r="UEX77" s="154"/>
      <c r="UEY77" s="154"/>
      <c r="UEZ77" s="154"/>
      <c r="UFA77" s="154"/>
      <c r="UFB77" s="154"/>
      <c r="UFC77" s="154"/>
      <c r="UFD77" s="154"/>
      <c r="UFE77" s="154"/>
      <c r="UFF77" s="154"/>
      <c r="UFG77" s="154"/>
      <c r="UFH77" s="154"/>
      <c r="UFI77" s="154"/>
      <c r="UFJ77" s="154"/>
      <c r="UFK77" s="154"/>
      <c r="UFL77" s="154"/>
      <c r="UFM77" s="154"/>
      <c r="UFN77" s="154"/>
      <c r="UFO77" s="154"/>
      <c r="UFP77" s="154"/>
      <c r="UFQ77" s="154"/>
      <c r="UFR77" s="154"/>
      <c r="UFS77" s="154"/>
      <c r="UFT77" s="154"/>
      <c r="UFU77" s="154"/>
      <c r="UFV77" s="154"/>
      <c r="UFW77" s="154"/>
      <c r="UFX77" s="154"/>
      <c r="UFY77" s="154"/>
      <c r="UFZ77" s="154"/>
      <c r="UGA77" s="154"/>
      <c r="UGB77" s="154"/>
      <c r="UGC77" s="154"/>
      <c r="UGD77" s="154"/>
      <c r="UGE77" s="154"/>
      <c r="UGF77" s="154"/>
      <c r="UGG77" s="154"/>
      <c r="UGH77" s="154"/>
      <c r="UGI77" s="154"/>
      <c r="UGJ77" s="154"/>
      <c r="UGK77" s="154"/>
      <c r="UGL77" s="154"/>
      <c r="UGM77" s="154"/>
      <c r="UGN77" s="154"/>
      <c r="UGO77" s="154"/>
      <c r="UGP77" s="154"/>
      <c r="UGQ77" s="154"/>
      <c r="UGR77" s="154"/>
      <c r="UGS77" s="154"/>
      <c r="UGT77" s="154"/>
      <c r="UGU77" s="154"/>
      <c r="UGV77" s="154"/>
      <c r="UGW77" s="154"/>
      <c r="UGX77" s="154"/>
      <c r="UGY77" s="154"/>
      <c r="UGZ77" s="154"/>
      <c r="UHA77" s="154"/>
      <c r="UHB77" s="154"/>
      <c r="UHC77" s="154"/>
      <c r="UHD77" s="154"/>
      <c r="UHE77" s="154"/>
      <c r="UHF77" s="154"/>
      <c r="UHG77" s="154"/>
      <c r="UHH77" s="154"/>
      <c r="UHI77" s="154"/>
      <c r="UHJ77" s="154"/>
      <c r="UHK77" s="154"/>
      <c r="UHL77" s="154"/>
      <c r="UHM77" s="154"/>
      <c r="UHN77" s="154"/>
      <c r="UHO77" s="154"/>
      <c r="UHP77" s="154"/>
      <c r="UHQ77" s="154"/>
      <c r="UHR77" s="154"/>
      <c r="UHS77" s="154"/>
      <c r="UHT77" s="154"/>
      <c r="UHU77" s="154"/>
      <c r="UHV77" s="154"/>
      <c r="UHW77" s="154"/>
      <c r="UHX77" s="154"/>
      <c r="UHY77" s="154"/>
      <c r="UHZ77" s="154"/>
      <c r="UIA77" s="154"/>
      <c r="UIB77" s="154"/>
      <c r="UIC77" s="154"/>
      <c r="UID77" s="154"/>
      <c r="UIE77" s="154"/>
      <c r="UIF77" s="154"/>
      <c r="UIG77" s="154"/>
      <c r="UIH77" s="154"/>
      <c r="UII77" s="154"/>
      <c r="UIJ77" s="154"/>
      <c r="UIK77" s="154"/>
      <c r="UIL77" s="154"/>
      <c r="UIM77" s="154"/>
      <c r="UIN77" s="154"/>
      <c r="UIO77" s="154"/>
      <c r="UIP77" s="154"/>
      <c r="UIQ77" s="154"/>
      <c r="UIR77" s="154"/>
      <c r="UIS77" s="154"/>
      <c r="UIT77" s="154"/>
      <c r="UIU77" s="154"/>
      <c r="UIV77" s="154"/>
      <c r="UIW77" s="154"/>
      <c r="UIX77" s="154"/>
      <c r="UIY77" s="154"/>
      <c r="UIZ77" s="154"/>
      <c r="UJA77" s="154"/>
      <c r="UJB77" s="154"/>
      <c r="UJC77" s="154"/>
      <c r="UJD77" s="154"/>
      <c r="UJE77" s="154"/>
      <c r="UJF77" s="154"/>
      <c r="UJG77" s="154"/>
      <c r="UJH77" s="154"/>
      <c r="UJI77" s="154"/>
      <c r="UJJ77" s="154"/>
      <c r="UJK77" s="154"/>
      <c r="UJL77" s="154"/>
      <c r="UJM77" s="154"/>
      <c r="UJN77" s="154"/>
      <c r="UJO77" s="154"/>
      <c r="UJP77" s="154"/>
      <c r="UJQ77" s="154"/>
      <c r="UJR77" s="154"/>
      <c r="UJS77" s="154"/>
      <c r="UJT77" s="154"/>
      <c r="UJU77" s="154"/>
      <c r="UJV77" s="154"/>
      <c r="UJW77" s="154"/>
      <c r="UJX77" s="154"/>
      <c r="UJY77" s="154"/>
      <c r="UJZ77" s="154"/>
      <c r="UKA77" s="154"/>
      <c r="UKB77" s="154"/>
      <c r="UKC77" s="154"/>
      <c r="UKD77" s="154"/>
      <c r="UKE77" s="154"/>
      <c r="UKF77" s="154"/>
      <c r="UKG77" s="154"/>
      <c r="UKH77" s="154"/>
      <c r="UKI77" s="154"/>
      <c r="UKJ77" s="154"/>
      <c r="UKK77" s="154"/>
      <c r="UKL77" s="154"/>
      <c r="UKM77" s="154"/>
      <c r="UKN77" s="154"/>
      <c r="UKO77" s="154"/>
      <c r="UKP77" s="154"/>
      <c r="UKQ77" s="154"/>
      <c r="UKR77" s="154"/>
      <c r="UKS77" s="154"/>
      <c r="UKT77" s="154"/>
      <c r="UKU77" s="154"/>
      <c r="UKV77" s="154"/>
      <c r="UKW77" s="154"/>
      <c r="UKX77" s="154"/>
      <c r="UKY77" s="154"/>
      <c r="UKZ77" s="154"/>
      <c r="ULA77" s="154"/>
      <c r="ULB77" s="154"/>
      <c r="ULC77" s="154"/>
      <c r="ULD77" s="154"/>
      <c r="ULE77" s="154"/>
      <c r="ULF77" s="154"/>
      <c r="ULG77" s="154"/>
      <c r="ULH77" s="154"/>
      <c r="ULI77" s="154"/>
      <c r="ULJ77" s="154"/>
      <c r="ULK77" s="154"/>
      <c r="ULL77" s="154"/>
      <c r="ULM77" s="154"/>
      <c r="ULN77" s="154"/>
      <c r="ULO77" s="154"/>
      <c r="ULP77" s="154"/>
      <c r="ULQ77" s="154"/>
      <c r="ULR77" s="154"/>
      <c r="ULS77" s="154"/>
      <c r="ULT77" s="154"/>
      <c r="ULU77" s="154"/>
      <c r="ULV77" s="154"/>
      <c r="ULW77" s="154"/>
      <c r="ULX77" s="154"/>
      <c r="ULY77" s="154"/>
      <c r="ULZ77" s="154"/>
      <c r="UMA77" s="154"/>
      <c r="UMB77" s="154"/>
      <c r="UMC77" s="154"/>
      <c r="UMD77" s="154"/>
      <c r="UME77" s="154"/>
      <c r="UMF77" s="154"/>
      <c r="UMG77" s="154"/>
      <c r="UMH77" s="154"/>
      <c r="UMI77" s="154"/>
      <c r="UMJ77" s="154"/>
      <c r="UMK77" s="154"/>
      <c r="UML77" s="154"/>
      <c r="UMM77" s="154"/>
      <c r="UMN77" s="154"/>
      <c r="UMO77" s="154"/>
      <c r="UMP77" s="154"/>
      <c r="UMQ77" s="154"/>
      <c r="UMR77" s="154"/>
      <c r="UMS77" s="154"/>
      <c r="UMT77" s="154"/>
      <c r="UMU77" s="154"/>
      <c r="UMV77" s="154"/>
      <c r="UMW77" s="154"/>
      <c r="UMX77" s="154"/>
      <c r="UMY77" s="154"/>
      <c r="UMZ77" s="154"/>
      <c r="UNA77" s="154"/>
      <c r="UNB77" s="154"/>
      <c r="UNC77" s="154"/>
      <c r="UND77" s="154"/>
      <c r="UNE77" s="154"/>
      <c r="UNF77" s="154"/>
      <c r="UNG77" s="154"/>
      <c r="UNH77" s="154"/>
      <c r="UNI77" s="154"/>
      <c r="UNJ77" s="154"/>
      <c r="UNK77" s="154"/>
      <c r="UNL77" s="154"/>
      <c r="UNM77" s="154"/>
      <c r="UNN77" s="154"/>
      <c r="UNO77" s="154"/>
      <c r="UNP77" s="154"/>
      <c r="UNQ77" s="154"/>
      <c r="UNR77" s="154"/>
      <c r="UNS77" s="154"/>
      <c r="UNT77" s="154"/>
      <c r="UNU77" s="154"/>
      <c r="UNV77" s="154"/>
      <c r="UNW77" s="154"/>
      <c r="UNX77" s="154"/>
      <c r="UNY77" s="154"/>
      <c r="UNZ77" s="154"/>
      <c r="UOA77" s="154"/>
      <c r="UOB77" s="154"/>
      <c r="UOC77" s="154"/>
      <c r="UOD77" s="154"/>
      <c r="UOE77" s="154"/>
      <c r="UOF77" s="154"/>
      <c r="UOG77" s="154"/>
      <c r="UOH77" s="154"/>
      <c r="UOI77" s="154"/>
      <c r="UOJ77" s="154"/>
      <c r="UOK77" s="154"/>
      <c r="UOL77" s="154"/>
      <c r="UOM77" s="154"/>
      <c r="UON77" s="154"/>
      <c r="UOO77" s="154"/>
      <c r="UOP77" s="154"/>
      <c r="UOQ77" s="154"/>
      <c r="UOR77" s="154"/>
      <c r="UOS77" s="154"/>
      <c r="UOT77" s="154"/>
      <c r="UOU77" s="154"/>
      <c r="UOV77" s="154"/>
      <c r="UOW77" s="154"/>
      <c r="UOX77" s="154"/>
      <c r="UOY77" s="154"/>
      <c r="UOZ77" s="154"/>
      <c r="UPA77" s="154"/>
      <c r="UPB77" s="154"/>
      <c r="UPC77" s="154"/>
      <c r="UPD77" s="154"/>
      <c r="UPE77" s="154"/>
      <c r="UPF77" s="154"/>
      <c r="UPG77" s="154"/>
      <c r="UPH77" s="154"/>
      <c r="UPI77" s="154"/>
      <c r="UPJ77" s="154"/>
      <c r="UPK77" s="154"/>
      <c r="UPL77" s="154"/>
      <c r="UPM77" s="154"/>
      <c r="UPN77" s="154"/>
      <c r="UPO77" s="154"/>
      <c r="UPP77" s="154"/>
      <c r="UPQ77" s="154"/>
      <c r="UPR77" s="154"/>
      <c r="UPS77" s="154"/>
      <c r="UPT77" s="154"/>
      <c r="UPU77" s="154"/>
      <c r="UPV77" s="154"/>
      <c r="UPW77" s="154"/>
      <c r="UPX77" s="154"/>
      <c r="UPY77" s="154"/>
      <c r="UPZ77" s="154"/>
      <c r="UQA77" s="154"/>
      <c r="UQB77" s="154"/>
      <c r="UQC77" s="154"/>
      <c r="UQD77" s="154"/>
      <c r="UQE77" s="154"/>
      <c r="UQF77" s="154"/>
      <c r="UQG77" s="154"/>
      <c r="UQH77" s="154"/>
      <c r="UQI77" s="154"/>
      <c r="UQJ77" s="154"/>
      <c r="UQK77" s="154"/>
      <c r="UQL77" s="154"/>
      <c r="UQM77" s="154"/>
      <c r="UQN77" s="154"/>
      <c r="UQO77" s="154"/>
      <c r="UQP77" s="154"/>
      <c r="UQQ77" s="154"/>
      <c r="UQR77" s="154"/>
      <c r="UQS77" s="154"/>
      <c r="UQT77" s="154"/>
      <c r="UQU77" s="154"/>
      <c r="UQV77" s="154"/>
      <c r="UQW77" s="154"/>
      <c r="UQX77" s="154"/>
      <c r="UQY77" s="154"/>
      <c r="UQZ77" s="154"/>
      <c r="URA77" s="154"/>
      <c r="URB77" s="154"/>
      <c r="URC77" s="154"/>
      <c r="URD77" s="154"/>
      <c r="URE77" s="154"/>
      <c r="URF77" s="154"/>
      <c r="URG77" s="154"/>
      <c r="URH77" s="154"/>
      <c r="URI77" s="154"/>
      <c r="URJ77" s="154"/>
      <c r="URK77" s="154"/>
      <c r="URL77" s="154"/>
      <c r="URM77" s="154"/>
      <c r="URN77" s="154"/>
      <c r="URO77" s="154"/>
      <c r="URP77" s="154"/>
      <c r="URQ77" s="154"/>
      <c r="URR77" s="154"/>
      <c r="URS77" s="154"/>
      <c r="URT77" s="154"/>
      <c r="URU77" s="154"/>
      <c r="URV77" s="154"/>
      <c r="URW77" s="154"/>
      <c r="URX77" s="154"/>
      <c r="URY77" s="154"/>
      <c r="URZ77" s="154"/>
      <c r="USA77" s="154"/>
      <c r="USB77" s="154"/>
      <c r="USC77" s="154"/>
      <c r="USD77" s="154"/>
      <c r="USE77" s="154"/>
      <c r="USF77" s="154"/>
      <c r="USG77" s="154"/>
      <c r="USH77" s="154"/>
      <c r="USI77" s="154"/>
      <c r="USJ77" s="154"/>
      <c r="USK77" s="154"/>
      <c r="USL77" s="154"/>
      <c r="USM77" s="154"/>
      <c r="USN77" s="154"/>
      <c r="USO77" s="154"/>
      <c r="USP77" s="154"/>
      <c r="USQ77" s="154"/>
      <c r="USR77" s="154"/>
      <c r="USS77" s="154"/>
      <c r="UST77" s="154"/>
      <c r="USU77" s="154"/>
      <c r="USV77" s="154"/>
      <c r="USW77" s="154"/>
      <c r="USX77" s="154"/>
      <c r="USY77" s="154"/>
      <c r="USZ77" s="154"/>
      <c r="UTA77" s="154"/>
      <c r="UTB77" s="154"/>
      <c r="UTC77" s="154"/>
      <c r="UTD77" s="154"/>
      <c r="UTE77" s="154"/>
      <c r="UTF77" s="154"/>
      <c r="UTG77" s="154"/>
      <c r="UTH77" s="154"/>
      <c r="UTI77" s="154"/>
      <c r="UTJ77" s="154"/>
      <c r="UTK77" s="154"/>
      <c r="UTL77" s="154"/>
      <c r="UTM77" s="154"/>
      <c r="UTN77" s="154"/>
      <c r="UTO77" s="154"/>
      <c r="UTP77" s="154"/>
      <c r="UTQ77" s="154"/>
      <c r="UTR77" s="154"/>
      <c r="UTS77" s="154"/>
      <c r="UTT77" s="154"/>
      <c r="UTU77" s="154"/>
      <c r="UTV77" s="154"/>
      <c r="UTW77" s="154"/>
      <c r="UTX77" s="154"/>
      <c r="UTY77" s="154"/>
      <c r="UTZ77" s="154"/>
      <c r="UUA77" s="154"/>
      <c r="UUB77" s="154"/>
      <c r="UUC77" s="154"/>
      <c r="UUD77" s="154"/>
      <c r="UUE77" s="154"/>
      <c r="UUF77" s="154"/>
      <c r="UUG77" s="154"/>
      <c r="UUH77" s="154"/>
      <c r="UUI77" s="154"/>
      <c r="UUJ77" s="154"/>
      <c r="UUK77" s="154"/>
      <c r="UUL77" s="154"/>
      <c r="UUM77" s="154"/>
      <c r="UUN77" s="154"/>
      <c r="UUO77" s="154"/>
      <c r="UUP77" s="154"/>
      <c r="UUQ77" s="154"/>
      <c r="UUR77" s="154"/>
      <c r="UUS77" s="154"/>
      <c r="UUT77" s="154"/>
      <c r="UUU77" s="154"/>
      <c r="UUV77" s="154"/>
      <c r="UUW77" s="154"/>
      <c r="UUX77" s="154"/>
      <c r="UUY77" s="154"/>
      <c r="UUZ77" s="154"/>
      <c r="UVA77" s="154"/>
      <c r="UVB77" s="154"/>
      <c r="UVC77" s="154"/>
      <c r="UVD77" s="154"/>
      <c r="UVE77" s="154"/>
      <c r="UVF77" s="154"/>
      <c r="UVG77" s="154"/>
      <c r="UVH77" s="154"/>
      <c r="UVI77" s="154"/>
      <c r="UVJ77" s="154"/>
      <c r="UVK77" s="154"/>
      <c r="UVL77" s="154"/>
      <c r="UVM77" s="154"/>
      <c r="UVN77" s="154"/>
      <c r="UVO77" s="154"/>
      <c r="UVP77" s="154"/>
      <c r="UVQ77" s="154"/>
      <c r="UVR77" s="154"/>
      <c r="UVS77" s="154"/>
      <c r="UVT77" s="154"/>
      <c r="UVU77" s="154"/>
      <c r="UVV77" s="154"/>
      <c r="UVW77" s="154"/>
      <c r="UVX77" s="154"/>
      <c r="UVY77" s="154"/>
      <c r="UVZ77" s="154"/>
      <c r="UWA77" s="154"/>
      <c r="UWB77" s="154"/>
      <c r="UWC77" s="154"/>
      <c r="UWD77" s="154"/>
      <c r="UWE77" s="154"/>
      <c r="UWF77" s="154"/>
      <c r="UWG77" s="154"/>
      <c r="UWH77" s="154"/>
      <c r="UWI77" s="154"/>
      <c r="UWJ77" s="154"/>
      <c r="UWK77" s="154"/>
      <c r="UWL77" s="154"/>
      <c r="UWM77" s="154"/>
      <c r="UWN77" s="154"/>
      <c r="UWO77" s="154"/>
      <c r="UWP77" s="154"/>
      <c r="UWQ77" s="154"/>
      <c r="UWR77" s="154"/>
      <c r="UWS77" s="154"/>
      <c r="UWT77" s="154"/>
      <c r="UWU77" s="154"/>
      <c r="UWV77" s="154"/>
      <c r="UWW77" s="154"/>
      <c r="UWX77" s="154"/>
      <c r="UWY77" s="154"/>
      <c r="UWZ77" s="154"/>
      <c r="UXA77" s="154"/>
      <c r="UXB77" s="154"/>
      <c r="UXC77" s="154"/>
      <c r="UXD77" s="154"/>
      <c r="UXE77" s="154"/>
      <c r="UXF77" s="154"/>
      <c r="UXG77" s="154"/>
      <c r="UXH77" s="154"/>
      <c r="UXI77" s="154"/>
      <c r="UXJ77" s="154"/>
      <c r="UXK77" s="154"/>
      <c r="UXL77" s="154"/>
      <c r="UXM77" s="154"/>
      <c r="UXN77" s="154"/>
      <c r="UXO77" s="154"/>
      <c r="UXP77" s="154"/>
      <c r="UXQ77" s="154"/>
      <c r="UXR77" s="154"/>
      <c r="UXS77" s="154"/>
      <c r="UXT77" s="154"/>
      <c r="UXU77" s="154"/>
      <c r="UXV77" s="154"/>
      <c r="UXW77" s="154"/>
      <c r="UXX77" s="154"/>
      <c r="UXY77" s="154"/>
      <c r="UXZ77" s="154"/>
      <c r="UYA77" s="154"/>
      <c r="UYB77" s="154"/>
      <c r="UYC77" s="154"/>
      <c r="UYD77" s="154"/>
      <c r="UYE77" s="154"/>
      <c r="UYF77" s="154"/>
      <c r="UYG77" s="154"/>
      <c r="UYH77" s="154"/>
      <c r="UYI77" s="154"/>
      <c r="UYJ77" s="154"/>
      <c r="UYK77" s="154"/>
      <c r="UYL77" s="154"/>
      <c r="UYM77" s="154"/>
      <c r="UYN77" s="154"/>
      <c r="UYO77" s="154"/>
      <c r="UYP77" s="154"/>
      <c r="UYQ77" s="154"/>
      <c r="UYR77" s="154"/>
      <c r="UYS77" s="154"/>
      <c r="UYT77" s="154"/>
      <c r="UYU77" s="154"/>
      <c r="UYV77" s="154"/>
      <c r="UYW77" s="154"/>
      <c r="UYX77" s="154"/>
      <c r="UYY77" s="154"/>
      <c r="UYZ77" s="154"/>
      <c r="UZA77" s="154"/>
      <c r="UZB77" s="154"/>
      <c r="UZC77" s="154"/>
      <c r="UZD77" s="154"/>
      <c r="UZE77" s="154"/>
      <c r="UZF77" s="154"/>
      <c r="UZG77" s="154"/>
      <c r="UZH77" s="154"/>
      <c r="UZI77" s="154"/>
      <c r="UZJ77" s="154"/>
      <c r="UZK77" s="154"/>
      <c r="UZL77" s="154"/>
      <c r="UZM77" s="154"/>
      <c r="UZN77" s="154"/>
      <c r="UZO77" s="154"/>
      <c r="UZP77" s="154"/>
      <c r="UZQ77" s="154"/>
      <c r="UZR77" s="154"/>
      <c r="UZS77" s="154"/>
      <c r="UZT77" s="154"/>
      <c r="UZU77" s="154"/>
      <c r="UZV77" s="154"/>
      <c r="UZW77" s="154"/>
      <c r="UZX77" s="154"/>
      <c r="UZY77" s="154"/>
      <c r="UZZ77" s="154"/>
      <c r="VAA77" s="154"/>
      <c r="VAB77" s="154"/>
      <c r="VAC77" s="154"/>
      <c r="VAD77" s="154"/>
      <c r="VAE77" s="154"/>
      <c r="VAF77" s="154"/>
      <c r="VAG77" s="154"/>
      <c r="VAH77" s="154"/>
      <c r="VAI77" s="154"/>
      <c r="VAJ77" s="154"/>
      <c r="VAK77" s="154"/>
      <c r="VAL77" s="154"/>
      <c r="VAM77" s="154"/>
      <c r="VAN77" s="154"/>
      <c r="VAO77" s="154"/>
      <c r="VAP77" s="154"/>
      <c r="VAQ77" s="154"/>
      <c r="VAR77" s="154"/>
      <c r="VAS77" s="154"/>
      <c r="VAT77" s="154"/>
      <c r="VAU77" s="154"/>
      <c r="VAV77" s="154"/>
      <c r="VAW77" s="154"/>
      <c r="VAX77" s="154"/>
      <c r="VAY77" s="154"/>
      <c r="VAZ77" s="154"/>
      <c r="VBA77" s="154"/>
      <c r="VBB77" s="154"/>
      <c r="VBC77" s="154"/>
      <c r="VBD77" s="154"/>
      <c r="VBE77" s="154"/>
      <c r="VBF77" s="154"/>
      <c r="VBG77" s="154"/>
      <c r="VBH77" s="154"/>
      <c r="VBI77" s="154"/>
      <c r="VBJ77" s="154"/>
      <c r="VBK77" s="154"/>
      <c r="VBL77" s="154"/>
      <c r="VBM77" s="154"/>
      <c r="VBN77" s="154"/>
      <c r="VBO77" s="154"/>
      <c r="VBP77" s="154"/>
      <c r="VBQ77" s="154"/>
      <c r="VBR77" s="154"/>
      <c r="VBS77" s="154"/>
      <c r="VBT77" s="154"/>
      <c r="VBU77" s="154"/>
      <c r="VBV77" s="154"/>
      <c r="VBW77" s="154"/>
      <c r="VBX77" s="154"/>
      <c r="VBY77" s="154"/>
      <c r="VBZ77" s="154"/>
      <c r="VCA77" s="154"/>
      <c r="VCB77" s="154"/>
      <c r="VCC77" s="154"/>
      <c r="VCD77" s="154"/>
      <c r="VCE77" s="154"/>
      <c r="VCF77" s="154"/>
      <c r="VCG77" s="154"/>
      <c r="VCH77" s="154"/>
      <c r="VCI77" s="154"/>
      <c r="VCJ77" s="154"/>
      <c r="VCK77" s="154"/>
      <c r="VCL77" s="154"/>
      <c r="VCM77" s="154"/>
      <c r="VCN77" s="154"/>
      <c r="VCO77" s="154"/>
      <c r="VCP77" s="154"/>
      <c r="VCQ77" s="154"/>
      <c r="VCR77" s="154"/>
      <c r="VCS77" s="154"/>
      <c r="VCT77" s="154"/>
      <c r="VCU77" s="154"/>
      <c r="VCV77" s="154"/>
      <c r="VCW77" s="154"/>
      <c r="VCX77" s="154"/>
      <c r="VCY77" s="154"/>
      <c r="VCZ77" s="154"/>
      <c r="VDA77" s="154"/>
      <c r="VDB77" s="154"/>
      <c r="VDC77" s="154"/>
      <c r="VDD77" s="154"/>
      <c r="VDE77" s="154"/>
      <c r="VDF77" s="154"/>
      <c r="VDG77" s="154"/>
      <c r="VDH77" s="154"/>
      <c r="VDI77" s="154"/>
      <c r="VDJ77" s="154"/>
      <c r="VDK77" s="154"/>
      <c r="VDL77" s="154"/>
      <c r="VDM77" s="154"/>
      <c r="VDN77" s="154"/>
      <c r="VDO77" s="154"/>
      <c r="VDP77" s="154"/>
      <c r="VDQ77" s="154"/>
      <c r="VDR77" s="154"/>
      <c r="VDS77" s="154"/>
      <c r="VDT77" s="154"/>
      <c r="VDU77" s="154"/>
      <c r="VDV77" s="154"/>
      <c r="VDW77" s="154"/>
      <c r="VDX77" s="154"/>
      <c r="VDY77" s="154"/>
      <c r="VDZ77" s="154"/>
      <c r="VEA77" s="154"/>
      <c r="VEB77" s="154"/>
      <c r="VEC77" s="154"/>
      <c r="VED77" s="154"/>
      <c r="VEE77" s="154"/>
      <c r="VEF77" s="154"/>
      <c r="VEG77" s="154"/>
      <c r="VEH77" s="154"/>
      <c r="VEI77" s="154"/>
      <c r="VEJ77" s="154"/>
      <c r="VEK77" s="154"/>
      <c r="VEL77" s="154"/>
      <c r="VEM77" s="154"/>
      <c r="VEN77" s="154"/>
      <c r="VEO77" s="154"/>
      <c r="VEP77" s="154"/>
      <c r="VEQ77" s="154"/>
      <c r="VER77" s="154"/>
      <c r="VES77" s="154"/>
      <c r="VET77" s="154"/>
      <c r="VEU77" s="154"/>
      <c r="VEV77" s="154"/>
      <c r="VEW77" s="154"/>
      <c r="VEX77" s="154"/>
      <c r="VEY77" s="154"/>
      <c r="VEZ77" s="154"/>
      <c r="VFA77" s="154"/>
      <c r="VFB77" s="154"/>
      <c r="VFC77" s="154"/>
      <c r="VFD77" s="154"/>
      <c r="VFE77" s="154"/>
      <c r="VFF77" s="154"/>
      <c r="VFG77" s="154"/>
      <c r="VFH77" s="154"/>
      <c r="VFI77" s="154"/>
      <c r="VFJ77" s="154"/>
      <c r="VFK77" s="154"/>
      <c r="VFL77" s="154"/>
      <c r="VFM77" s="154"/>
      <c r="VFN77" s="154"/>
      <c r="VFO77" s="154"/>
      <c r="VFP77" s="154"/>
      <c r="VFQ77" s="154"/>
      <c r="VFR77" s="154"/>
      <c r="VFS77" s="154"/>
      <c r="VFT77" s="154"/>
      <c r="VFU77" s="154"/>
      <c r="VFV77" s="154"/>
      <c r="VFW77" s="154"/>
      <c r="VFX77" s="154"/>
      <c r="VFY77" s="154"/>
      <c r="VFZ77" s="154"/>
      <c r="VGA77" s="154"/>
      <c r="VGB77" s="154"/>
      <c r="VGC77" s="154"/>
      <c r="VGD77" s="154"/>
      <c r="VGE77" s="154"/>
      <c r="VGF77" s="154"/>
      <c r="VGG77" s="154"/>
      <c r="VGH77" s="154"/>
      <c r="VGI77" s="154"/>
      <c r="VGJ77" s="154"/>
      <c r="VGK77" s="154"/>
      <c r="VGL77" s="154"/>
      <c r="VGM77" s="154"/>
      <c r="VGN77" s="154"/>
      <c r="VGO77" s="154"/>
      <c r="VGP77" s="154"/>
      <c r="VGQ77" s="154"/>
      <c r="VGR77" s="154"/>
      <c r="VGS77" s="154"/>
      <c r="VGT77" s="154"/>
      <c r="VGU77" s="154"/>
      <c r="VGV77" s="154"/>
      <c r="VGW77" s="154"/>
      <c r="VGX77" s="154"/>
      <c r="VGY77" s="154"/>
      <c r="VGZ77" s="154"/>
      <c r="VHA77" s="154"/>
      <c r="VHB77" s="154"/>
      <c r="VHC77" s="154"/>
      <c r="VHD77" s="154"/>
      <c r="VHE77" s="154"/>
      <c r="VHF77" s="154"/>
      <c r="VHG77" s="154"/>
      <c r="VHH77" s="154"/>
      <c r="VHI77" s="154"/>
      <c r="VHJ77" s="154"/>
      <c r="VHK77" s="154"/>
      <c r="VHL77" s="154"/>
      <c r="VHM77" s="154"/>
      <c r="VHN77" s="154"/>
      <c r="VHO77" s="154"/>
      <c r="VHP77" s="154"/>
      <c r="VHQ77" s="154"/>
      <c r="VHR77" s="154"/>
      <c r="VHS77" s="154"/>
      <c r="VHT77" s="154"/>
      <c r="VHU77" s="154"/>
      <c r="VHV77" s="154"/>
      <c r="VHW77" s="154"/>
      <c r="VHX77" s="154"/>
      <c r="VHY77" s="154"/>
      <c r="VHZ77" s="154"/>
      <c r="VIA77" s="154"/>
      <c r="VIB77" s="154"/>
      <c r="VIC77" s="154"/>
      <c r="VID77" s="154"/>
      <c r="VIE77" s="154"/>
      <c r="VIF77" s="154"/>
      <c r="VIG77" s="154"/>
      <c r="VIH77" s="154"/>
      <c r="VII77" s="154"/>
      <c r="VIJ77" s="154"/>
      <c r="VIK77" s="154"/>
      <c r="VIL77" s="154"/>
      <c r="VIM77" s="154"/>
      <c r="VIN77" s="154"/>
      <c r="VIO77" s="154"/>
      <c r="VIP77" s="154"/>
      <c r="VIQ77" s="154"/>
      <c r="VIR77" s="154"/>
      <c r="VIS77" s="154"/>
      <c r="VIT77" s="154"/>
      <c r="VIU77" s="154"/>
      <c r="VIV77" s="154"/>
      <c r="VIW77" s="154"/>
      <c r="VIX77" s="154"/>
      <c r="VIY77" s="154"/>
      <c r="VIZ77" s="154"/>
      <c r="VJA77" s="154"/>
      <c r="VJB77" s="154"/>
      <c r="VJC77" s="154"/>
      <c r="VJD77" s="154"/>
      <c r="VJE77" s="154"/>
      <c r="VJF77" s="154"/>
      <c r="VJG77" s="154"/>
      <c r="VJH77" s="154"/>
      <c r="VJI77" s="154"/>
      <c r="VJJ77" s="154"/>
      <c r="VJK77" s="154"/>
      <c r="VJL77" s="154"/>
      <c r="VJM77" s="154"/>
      <c r="VJN77" s="154"/>
      <c r="VJO77" s="154"/>
      <c r="VJP77" s="154"/>
      <c r="VJQ77" s="154"/>
      <c r="VJR77" s="154"/>
      <c r="VJS77" s="154"/>
      <c r="VJT77" s="154"/>
      <c r="VJU77" s="154"/>
      <c r="VJV77" s="154"/>
      <c r="VJW77" s="154"/>
      <c r="VJX77" s="154"/>
      <c r="VJY77" s="154"/>
      <c r="VJZ77" s="154"/>
      <c r="VKA77" s="154"/>
      <c r="VKB77" s="154"/>
      <c r="VKC77" s="154"/>
      <c r="VKD77" s="154"/>
      <c r="VKE77" s="154"/>
      <c r="VKF77" s="154"/>
      <c r="VKG77" s="154"/>
      <c r="VKH77" s="154"/>
      <c r="VKI77" s="154"/>
      <c r="VKJ77" s="154"/>
      <c r="VKK77" s="154"/>
      <c r="VKL77" s="154"/>
      <c r="VKM77" s="154"/>
      <c r="VKN77" s="154"/>
      <c r="VKO77" s="154"/>
      <c r="VKP77" s="154"/>
      <c r="VKQ77" s="154"/>
      <c r="VKR77" s="154"/>
      <c r="VKS77" s="154"/>
      <c r="VKT77" s="154"/>
      <c r="VKU77" s="154"/>
      <c r="VKV77" s="154"/>
      <c r="VKW77" s="154"/>
      <c r="VKX77" s="154"/>
      <c r="VKY77" s="154"/>
      <c r="VKZ77" s="154"/>
      <c r="VLA77" s="154"/>
      <c r="VLB77" s="154"/>
      <c r="VLC77" s="154"/>
      <c r="VLD77" s="154"/>
      <c r="VLE77" s="154"/>
      <c r="VLF77" s="154"/>
      <c r="VLG77" s="154"/>
      <c r="VLH77" s="154"/>
      <c r="VLI77" s="154"/>
      <c r="VLJ77" s="154"/>
      <c r="VLK77" s="154"/>
      <c r="VLL77" s="154"/>
      <c r="VLM77" s="154"/>
      <c r="VLN77" s="154"/>
      <c r="VLO77" s="154"/>
      <c r="VLP77" s="154"/>
      <c r="VLQ77" s="154"/>
      <c r="VLR77" s="154"/>
      <c r="VLS77" s="154"/>
      <c r="VLT77" s="154"/>
      <c r="VLU77" s="154"/>
      <c r="VLV77" s="154"/>
      <c r="VLW77" s="154"/>
      <c r="VLX77" s="154"/>
      <c r="VLY77" s="154"/>
      <c r="VLZ77" s="154"/>
      <c r="VMA77" s="154"/>
      <c r="VMB77" s="154"/>
      <c r="VMC77" s="154"/>
      <c r="VMD77" s="154"/>
      <c r="VME77" s="154"/>
      <c r="VMF77" s="154"/>
      <c r="VMG77" s="154"/>
      <c r="VMH77" s="154"/>
      <c r="VMI77" s="154"/>
      <c r="VMJ77" s="154"/>
      <c r="VMK77" s="154"/>
      <c r="VML77" s="154"/>
      <c r="VMM77" s="154"/>
      <c r="VMN77" s="154"/>
      <c r="VMO77" s="154"/>
      <c r="VMP77" s="154"/>
      <c r="VMQ77" s="154"/>
      <c r="VMR77" s="154"/>
      <c r="VMS77" s="154"/>
      <c r="VMT77" s="154"/>
      <c r="VMU77" s="154"/>
      <c r="VMV77" s="154"/>
      <c r="VMW77" s="154"/>
      <c r="VMX77" s="154"/>
      <c r="VMY77" s="154"/>
      <c r="VMZ77" s="154"/>
      <c r="VNA77" s="154"/>
      <c r="VNB77" s="154"/>
      <c r="VNC77" s="154"/>
      <c r="VND77" s="154"/>
      <c r="VNE77" s="154"/>
      <c r="VNF77" s="154"/>
      <c r="VNG77" s="154"/>
      <c r="VNH77" s="154"/>
      <c r="VNI77" s="154"/>
      <c r="VNJ77" s="154"/>
      <c r="VNK77" s="154"/>
      <c r="VNL77" s="154"/>
      <c r="VNM77" s="154"/>
      <c r="VNN77" s="154"/>
      <c r="VNO77" s="154"/>
      <c r="VNP77" s="154"/>
      <c r="VNQ77" s="154"/>
      <c r="VNR77" s="154"/>
      <c r="VNS77" s="154"/>
      <c r="VNT77" s="154"/>
      <c r="VNU77" s="154"/>
      <c r="VNV77" s="154"/>
      <c r="VNW77" s="154"/>
      <c r="VNX77" s="154"/>
      <c r="VNY77" s="154"/>
      <c r="VNZ77" s="154"/>
      <c r="VOA77" s="154"/>
      <c r="VOB77" s="154"/>
      <c r="VOC77" s="154"/>
      <c r="VOD77" s="154"/>
      <c r="VOE77" s="154"/>
      <c r="VOF77" s="154"/>
      <c r="VOG77" s="154"/>
      <c r="VOH77" s="154"/>
      <c r="VOI77" s="154"/>
      <c r="VOJ77" s="154"/>
      <c r="VOK77" s="154"/>
      <c r="VOL77" s="154"/>
      <c r="VOM77" s="154"/>
      <c r="VON77" s="154"/>
      <c r="VOO77" s="154"/>
      <c r="VOP77" s="154"/>
      <c r="VOQ77" s="154"/>
      <c r="VOR77" s="154"/>
      <c r="VOS77" s="154"/>
      <c r="VOT77" s="154"/>
      <c r="VOU77" s="154"/>
      <c r="VOV77" s="154"/>
      <c r="VOW77" s="154"/>
      <c r="VOX77" s="154"/>
      <c r="VOY77" s="154"/>
      <c r="VOZ77" s="154"/>
      <c r="VPA77" s="154"/>
      <c r="VPB77" s="154"/>
      <c r="VPC77" s="154"/>
      <c r="VPD77" s="154"/>
      <c r="VPE77" s="154"/>
      <c r="VPF77" s="154"/>
      <c r="VPG77" s="154"/>
      <c r="VPH77" s="154"/>
      <c r="VPI77" s="154"/>
      <c r="VPJ77" s="154"/>
      <c r="VPK77" s="154"/>
      <c r="VPL77" s="154"/>
      <c r="VPM77" s="154"/>
      <c r="VPN77" s="154"/>
      <c r="VPO77" s="154"/>
      <c r="VPP77" s="154"/>
      <c r="VPQ77" s="154"/>
      <c r="VPR77" s="154"/>
      <c r="VPS77" s="154"/>
      <c r="VPT77" s="154"/>
      <c r="VPU77" s="154"/>
      <c r="VPV77" s="154"/>
      <c r="VPW77" s="154"/>
      <c r="VPX77" s="154"/>
      <c r="VPY77" s="154"/>
      <c r="VPZ77" s="154"/>
      <c r="VQA77" s="154"/>
      <c r="VQB77" s="154"/>
      <c r="VQC77" s="154"/>
      <c r="VQD77" s="154"/>
      <c r="VQE77" s="154"/>
      <c r="VQF77" s="154"/>
      <c r="VQG77" s="154"/>
      <c r="VQH77" s="154"/>
      <c r="VQI77" s="154"/>
      <c r="VQJ77" s="154"/>
      <c r="VQK77" s="154"/>
      <c r="VQL77" s="154"/>
      <c r="VQM77" s="154"/>
      <c r="VQN77" s="154"/>
      <c r="VQO77" s="154"/>
      <c r="VQP77" s="154"/>
      <c r="VQQ77" s="154"/>
      <c r="VQR77" s="154"/>
      <c r="VQS77" s="154"/>
      <c r="VQT77" s="154"/>
      <c r="VQU77" s="154"/>
      <c r="VQV77" s="154"/>
      <c r="VQW77" s="154"/>
      <c r="VQX77" s="154"/>
      <c r="VQY77" s="154"/>
      <c r="VQZ77" s="154"/>
      <c r="VRA77" s="154"/>
      <c r="VRB77" s="154"/>
      <c r="VRC77" s="154"/>
      <c r="VRD77" s="154"/>
      <c r="VRE77" s="154"/>
      <c r="VRF77" s="154"/>
      <c r="VRG77" s="154"/>
      <c r="VRH77" s="154"/>
      <c r="VRI77" s="154"/>
      <c r="VRJ77" s="154"/>
      <c r="VRK77" s="154"/>
      <c r="VRL77" s="154"/>
      <c r="VRM77" s="154"/>
      <c r="VRN77" s="154"/>
      <c r="VRO77" s="154"/>
      <c r="VRP77" s="154"/>
      <c r="VRQ77" s="154"/>
      <c r="VRR77" s="154"/>
      <c r="VRS77" s="154"/>
      <c r="VRT77" s="154"/>
      <c r="VRU77" s="154"/>
      <c r="VRV77" s="154"/>
      <c r="VRW77" s="154"/>
      <c r="VRX77" s="154"/>
      <c r="VRY77" s="154"/>
      <c r="VRZ77" s="154"/>
      <c r="VSA77" s="154"/>
      <c r="VSB77" s="154"/>
      <c r="VSC77" s="154"/>
      <c r="VSD77" s="154"/>
      <c r="VSE77" s="154"/>
      <c r="VSF77" s="154"/>
      <c r="VSG77" s="154"/>
      <c r="VSH77" s="154"/>
      <c r="VSI77" s="154"/>
      <c r="VSJ77" s="154"/>
      <c r="VSK77" s="154"/>
      <c r="VSL77" s="154"/>
      <c r="VSM77" s="154"/>
      <c r="VSN77" s="154"/>
      <c r="VSO77" s="154"/>
      <c r="VSP77" s="154"/>
      <c r="VSQ77" s="154"/>
      <c r="VSR77" s="154"/>
      <c r="VSS77" s="154"/>
      <c r="VST77" s="154"/>
      <c r="VSU77" s="154"/>
      <c r="VSV77" s="154"/>
      <c r="VSW77" s="154"/>
      <c r="VSX77" s="154"/>
      <c r="VSY77" s="154"/>
      <c r="VSZ77" s="154"/>
      <c r="VTA77" s="154"/>
      <c r="VTB77" s="154"/>
      <c r="VTC77" s="154"/>
      <c r="VTD77" s="154"/>
      <c r="VTE77" s="154"/>
      <c r="VTF77" s="154"/>
      <c r="VTG77" s="154"/>
      <c r="VTH77" s="154"/>
      <c r="VTI77" s="154"/>
      <c r="VTJ77" s="154"/>
      <c r="VTK77" s="154"/>
      <c r="VTL77" s="154"/>
      <c r="VTM77" s="154"/>
      <c r="VTN77" s="154"/>
      <c r="VTO77" s="154"/>
      <c r="VTP77" s="154"/>
      <c r="VTQ77" s="154"/>
      <c r="VTR77" s="154"/>
      <c r="VTS77" s="154"/>
      <c r="VTT77" s="154"/>
      <c r="VTU77" s="154"/>
      <c r="VTV77" s="154"/>
      <c r="VTW77" s="154"/>
      <c r="VTX77" s="154"/>
      <c r="VTY77" s="154"/>
      <c r="VTZ77" s="154"/>
      <c r="VUA77" s="154"/>
      <c r="VUB77" s="154"/>
      <c r="VUC77" s="154"/>
      <c r="VUD77" s="154"/>
      <c r="VUE77" s="154"/>
      <c r="VUF77" s="154"/>
      <c r="VUG77" s="154"/>
      <c r="VUH77" s="154"/>
      <c r="VUI77" s="154"/>
      <c r="VUJ77" s="154"/>
      <c r="VUK77" s="154"/>
      <c r="VUL77" s="154"/>
      <c r="VUM77" s="154"/>
      <c r="VUN77" s="154"/>
      <c r="VUO77" s="154"/>
      <c r="VUP77" s="154"/>
      <c r="VUQ77" s="154"/>
      <c r="VUR77" s="154"/>
      <c r="VUS77" s="154"/>
      <c r="VUT77" s="154"/>
      <c r="VUU77" s="154"/>
      <c r="VUV77" s="154"/>
      <c r="VUW77" s="154"/>
      <c r="VUX77" s="154"/>
      <c r="VUY77" s="154"/>
      <c r="VUZ77" s="154"/>
      <c r="VVA77" s="154"/>
      <c r="VVB77" s="154"/>
      <c r="VVC77" s="154"/>
      <c r="VVD77" s="154"/>
      <c r="VVE77" s="154"/>
      <c r="VVF77" s="154"/>
      <c r="VVG77" s="154"/>
      <c r="VVH77" s="154"/>
      <c r="VVI77" s="154"/>
      <c r="VVJ77" s="154"/>
      <c r="VVK77" s="154"/>
      <c r="VVL77" s="154"/>
      <c r="VVM77" s="154"/>
      <c r="VVN77" s="154"/>
      <c r="VVO77" s="154"/>
      <c r="VVP77" s="154"/>
      <c r="VVQ77" s="154"/>
      <c r="VVR77" s="154"/>
      <c r="VVS77" s="154"/>
      <c r="VVT77" s="154"/>
      <c r="VVU77" s="154"/>
      <c r="VVV77" s="154"/>
      <c r="VVW77" s="154"/>
      <c r="VVX77" s="154"/>
      <c r="VVY77" s="154"/>
      <c r="VVZ77" s="154"/>
      <c r="VWA77" s="154"/>
      <c r="VWB77" s="154"/>
      <c r="VWC77" s="154"/>
      <c r="VWD77" s="154"/>
      <c r="VWE77" s="154"/>
      <c r="VWF77" s="154"/>
      <c r="VWG77" s="154"/>
      <c r="VWH77" s="154"/>
      <c r="VWI77" s="154"/>
      <c r="VWJ77" s="154"/>
      <c r="VWK77" s="154"/>
      <c r="VWL77" s="154"/>
      <c r="VWM77" s="154"/>
      <c r="VWN77" s="154"/>
      <c r="VWO77" s="154"/>
      <c r="VWP77" s="154"/>
      <c r="VWQ77" s="154"/>
      <c r="VWR77" s="154"/>
      <c r="VWS77" s="154"/>
      <c r="VWT77" s="154"/>
      <c r="VWU77" s="154"/>
      <c r="VWV77" s="154"/>
      <c r="VWW77" s="154"/>
      <c r="VWX77" s="154"/>
      <c r="VWY77" s="154"/>
      <c r="VWZ77" s="154"/>
      <c r="VXA77" s="154"/>
      <c r="VXB77" s="154"/>
      <c r="VXC77" s="154"/>
      <c r="VXD77" s="154"/>
      <c r="VXE77" s="154"/>
      <c r="VXF77" s="154"/>
      <c r="VXG77" s="154"/>
      <c r="VXH77" s="154"/>
      <c r="VXI77" s="154"/>
      <c r="VXJ77" s="154"/>
      <c r="VXK77" s="154"/>
      <c r="VXL77" s="154"/>
      <c r="VXM77" s="154"/>
      <c r="VXN77" s="154"/>
      <c r="VXO77" s="154"/>
      <c r="VXP77" s="154"/>
      <c r="VXQ77" s="154"/>
      <c r="VXR77" s="154"/>
      <c r="VXS77" s="154"/>
      <c r="VXT77" s="154"/>
      <c r="VXU77" s="154"/>
      <c r="VXV77" s="154"/>
      <c r="VXW77" s="154"/>
      <c r="VXX77" s="154"/>
      <c r="VXY77" s="154"/>
      <c r="VXZ77" s="154"/>
      <c r="VYA77" s="154"/>
      <c r="VYB77" s="154"/>
      <c r="VYC77" s="154"/>
      <c r="VYD77" s="154"/>
      <c r="VYE77" s="154"/>
      <c r="VYF77" s="154"/>
      <c r="VYG77" s="154"/>
      <c r="VYH77" s="154"/>
      <c r="VYI77" s="154"/>
      <c r="VYJ77" s="154"/>
      <c r="VYK77" s="154"/>
      <c r="VYL77" s="154"/>
      <c r="VYM77" s="154"/>
      <c r="VYN77" s="154"/>
      <c r="VYO77" s="154"/>
      <c r="VYP77" s="154"/>
      <c r="VYQ77" s="154"/>
      <c r="VYR77" s="154"/>
      <c r="VYS77" s="154"/>
      <c r="VYT77" s="154"/>
      <c r="VYU77" s="154"/>
      <c r="VYV77" s="154"/>
      <c r="VYW77" s="154"/>
      <c r="VYX77" s="154"/>
      <c r="VYY77" s="154"/>
      <c r="VYZ77" s="154"/>
      <c r="VZA77" s="154"/>
      <c r="VZB77" s="154"/>
      <c r="VZC77" s="154"/>
      <c r="VZD77" s="154"/>
      <c r="VZE77" s="154"/>
      <c r="VZF77" s="154"/>
      <c r="VZG77" s="154"/>
      <c r="VZH77" s="154"/>
      <c r="VZI77" s="154"/>
      <c r="VZJ77" s="154"/>
      <c r="VZK77" s="154"/>
      <c r="VZL77" s="154"/>
      <c r="VZM77" s="154"/>
      <c r="VZN77" s="154"/>
      <c r="VZO77" s="154"/>
      <c r="VZP77" s="154"/>
      <c r="VZQ77" s="154"/>
      <c r="VZR77" s="154"/>
      <c r="VZS77" s="154"/>
      <c r="VZT77" s="154"/>
      <c r="VZU77" s="154"/>
      <c r="VZV77" s="154"/>
      <c r="VZW77" s="154"/>
      <c r="VZX77" s="154"/>
      <c r="VZY77" s="154"/>
      <c r="VZZ77" s="154"/>
      <c r="WAA77" s="154"/>
      <c r="WAB77" s="154"/>
      <c r="WAC77" s="154"/>
      <c r="WAD77" s="154"/>
      <c r="WAE77" s="154"/>
      <c r="WAF77" s="154"/>
      <c r="WAG77" s="154"/>
      <c r="WAH77" s="154"/>
      <c r="WAI77" s="154"/>
      <c r="WAJ77" s="154"/>
      <c r="WAK77" s="154"/>
      <c r="WAL77" s="154"/>
      <c r="WAM77" s="154"/>
      <c r="WAN77" s="154"/>
      <c r="WAO77" s="154"/>
      <c r="WAP77" s="154"/>
      <c r="WAQ77" s="154"/>
      <c r="WAR77" s="154"/>
      <c r="WAS77" s="154"/>
      <c r="WAT77" s="154"/>
      <c r="WAU77" s="154"/>
      <c r="WAV77" s="154"/>
      <c r="WAW77" s="154"/>
      <c r="WAX77" s="154"/>
      <c r="WAY77" s="154"/>
      <c r="WAZ77" s="154"/>
      <c r="WBA77" s="154"/>
      <c r="WBB77" s="154"/>
      <c r="WBC77" s="154"/>
      <c r="WBD77" s="154"/>
      <c r="WBE77" s="154"/>
      <c r="WBF77" s="154"/>
      <c r="WBG77" s="154"/>
      <c r="WBH77" s="154"/>
      <c r="WBI77" s="154"/>
      <c r="WBJ77" s="154"/>
      <c r="WBK77" s="154"/>
      <c r="WBL77" s="154"/>
      <c r="WBM77" s="154"/>
      <c r="WBN77" s="154"/>
      <c r="WBO77" s="154"/>
      <c r="WBP77" s="154"/>
      <c r="WBQ77" s="154"/>
      <c r="WBR77" s="154"/>
      <c r="WBS77" s="154"/>
      <c r="WBT77" s="154"/>
      <c r="WBU77" s="154"/>
      <c r="WBV77" s="154"/>
      <c r="WBW77" s="154"/>
      <c r="WBX77" s="154"/>
      <c r="WBY77" s="154"/>
      <c r="WBZ77" s="154"/>
      <c r="WCA77" s="154"/>
      <c r="WCB77" s="154"/>
      <c r="WCC77" s="154"/>
      <c r="WCD77" s="154"/>
      <c r="WCE77" s="154"/>
      <c r="WCF77" s="154"/>
      <c r="WCG77" s="154"/>
      <c r="WCH77" s="154"/>
      <c r="WCI77" s="154"/>
      <c r="WCJ77" s="154"/>
      <c r="WCK77" s="154"/>
      <c r="WCL77" s="154"/>
      <c r="WCM77" s="154"/>
      <c r="WCN77" s="154"/>
      <c r="WCO77" s="154"/>
      <c r="WCP77" s="154"/>
      <c r="WCQ77" s="154"/>
      <c r="WCR77" s="154"/>
      <c r="WCS77" s="154"/>
      <c r="WCT77" s="154"/>
      <c r="WCU77" s="154"/>
      <c r="WCV77" s="154"/>
      <c r="WCW77" s="154"/>
      <c r="WCX77" s="154"/>
      <c r="WCY77" s="154"/>
      <c r="WCZ77" s="154"/>
      <c r="WDA77" s="154"/>
      <c r="WDB77" s="154"/>
      <c r="WDC77" s="154"/>
      <c r="WDD77" s="154"/>
      <c r="WDE77" s="154"/>
      <c r="WDF77" s="154"/>
      <c r="WDG77" s="154"/>
      <c r="WDH77" s="154"/>
      <c r="WDI77" s="154"/>
      <c r="WDJ77" s="154"/>
      <c r="WDK77" s="154"/>
      <c r="WDL77" s="154"/>
      <c r="WDM77" s="154"/>
      <c r="WDN77" s="154"/>
      <c r="WDO77" s="154"/>
      <c r="WDP77" s="154"/>
      <c r="WDQ77" s="154"/>
      <c r="WDR77" s="154"/>
      <c r="WDS77" s="154"/>
      <c r="WDT77" s="154"/>
      <c r="WDU77" s="154"/>
      <c r="WDV77" s="154"/>
      <c r="WDW77" s="154"/>
      <c r="WDX77" s="154"/>
      <c r="WDY77" s="154"/>
      <c r="WDZ77" s="154"/>
      <c r="WEA77" s="154"/>
      <c r="WEB77" s="154"/>
      <c r="WEC77" s="154"/>
      <c r="WED77" s="154"/>
      <c r="WEE77" s="154"/>
      <c r="WEF77" s="154"/>
      <c r="WEG77" s="154"/>
      <c r="WEH77" s="154"/>
      <c r="WEI77" s="154"/>
      <c r="WEJ77" s="154"/>
      <c r="WEK77" s="154"/>
      <c r="WEL77" s="154"/>
      <c r="WEM77" s="154"/>
      <c r="WEN77" s="154"/>
      <c r="WEO77" s="154"/>
      <c r="WEP77" s="154"/>
      <c r="WEQ77" s="154"/>
      <c r="WER77" s="154"/>
      <c r="WES77" s="154"/>
      <c r="WET77" s="154"/>
      <c r="WEU77" s="154"/>
      <c r="WEV77" s="154"/>
      <c r="WEW77" s="154"/>
      <c r="WEX77" s="154"/>
      <c r="WEY77" s="154"/>
      <c r="WEZ77" s="154"/>
      <c r="WFA77" s="154"/>
      <c r="WFB77" s="154"/>
      <c r="WFC77" s="154"/>
      <c r="WFD77" s="154"/>
      <c r="WFE77" s="154"/>
      <c r="WFF77" s="154"/>
      <c r="WFG77" s="154"/>
      <c r="WFH77" s="154"/>
      <c r="WFI77" s="154"/>
      <c r="WFJ77" s="154"/>
      <c r="WFK77" s="154"/>
      <c r="WFL77" s="154"/>
      <c r="WFM77" s="154"/>
      <c r="WFN77" s="154"/>
      <c r="WFO77" s="154"/>
      <c r="WFP77" s="154"/>
      <c r="WFQ77" s="154"/>
      <c r="WFR77" s="154"/>
      <c r="WFS77" s="154"/>
      <c r="WFT77" s="154"/>
      <c r="WFU77" s="154"/>
      <c r="WFV77" s="154"/>
      <c r="WFW77" s="154"/>
      <c r="WFX77" s="154"/>
      <c r="WFY77" s="154"/>
      <c r="WFZ77" s="154"/>
      <c r="WGA77" s="154"/>
      <c r="WGB77" s="154"/>
      <c r="WGC77" s="154"/>
      <c r="WGD77" s="154"/>
      <c r="WGE77" s="154"/>
      <c r="WGF77" s="154"/>
      <c r="WGG77" s="154"/>
      <c r="WGH77" s="154"/>
      <c r="WGI77" s="154"/>
      <c r="WGJ77" s="154"/>
      <c r="WGK77" s="154"/>
      <c r="WGL77" s="154"/>
      <c r="WGM77" s="154"/>
      <c r="WGN77" s="154"/>
      <c r="WGO77" s="154"/>
      <c r="WGP77" s="154"/>
      <c r="WGQ77" s="154"/>
      <c r="WGR77" s="154"/>
      <c r="WGS77" s="154"/>
      <c r="WGT77" s="154"/>
      <c r="WGU77" s="154"/>
      <c r="WGV77" s="154"/>
      <c r="WGW77" s="154"/>
      <c r="WGX77" s="154"/>
      <c r="WGY77" s="154"/>
      <c r="WGZ77" s="154"/>
      <c r="WHA77" s="154"/>
      <c r="WHB77" s="154"/>
      <c r="WHC77" s="154"/>
      <c r="WHD77" s="154"/>
      <c r="WHE77" s="154"/>
      <c r="WHF77" s="154"/>
      <c r="WHG77" s="154"/>
      <c r="WHH77" s="154"/>
      <c r="WHI77" s="154"/>
      <c r="WHJ77" s="154"/>
      <c r="WHK77" s="154"/>
      <c r="WHL77" s="154"/>
      <c r="WHM77" s="154"/>
      <c r="WHN77" s="154"/>
      <c r="WHO77" s="154"/>
      <c r="WHP77" s="154"/>
      <c r="WHQ77" s="154"/>
      <c r="WHR77" s="154"/>
      <c r="WHS77" s="154"/>
      <c r="WHT77" s="154"/>
      <c r="WHU77" s="154"/>
      <c r="WHV77" s="154"/>
      <c r="WHW77" s="154"/>
      <c r="WHX77" s="154"/>
      <c r="WHY77" s="154"/>
      <c r="WHZ77" s="154"/>
      <c r="WIA77" s="154"/>
      <c r="WIB77" s="154"/>
      <c r="WIC77" s="154"/>
      <c r="WID77" s="154"/>
      <c r="WIE77" s="154"/>
      <c r="WIF77" s="154"/>
      <c r="WIG77" s="154"/>
      <c r="WIH77" s="154"/>
      <c r="WII77" s="154"/>
      <c r="WIJ77" s="154"/>
      <c r="WIK77" s="154"/>
      <c r="WIL77" s="154"/>
      <c r="WIM77" s="154"/>
      <c r="WIN77" s="154"/>
      <c r="WIO77" s="154"/>
      <c r="WIP77" s="154"/>
      <c r="WIQ77" s="154"/>
      <c r="WIR77" s="154"/>
      <c r="WIS77" s="154"/>
      <c r="WIT77" s="154"/>
      <c r="WIU77" s="154"/>
      <c r="WIV77" s="154"/>
      <c r="WIW77" s="154"/>
      <c r="WIX77" s="154"/>
      <c r="WIY77" s="154"/>
      <c r="WIZ77" s="154"/>
      <c r="WJA77" s="154"/>
      <c r="WJB77" s="154"/>
      <c r="WJC77" s="154"/>
      <c r="WJD77" s="154"/>
      <c r="WJE77" s="154"/>
      <c r="WJF77" s="154"/>
      <c r="WJG77" s="154"/>
      <c r="WJH77" s="154"/>
      <c r="WJI77" s="154"/>
      <c r="WJJ77" s="154"/>
      <c r="WJK77" s="154"/>
      <c r="WJL77" s="154"/>
      <c r="WJM77" s="154"/>
      <c r="WJN77" s="154"/>
      <c r="WJO77" s="154"/>
      <c r="WJP77" s="154"/>
      <c r="WJQ77" s="154"/>
      <c r="WJR77" s="154"/>
      <c r="WJS77" s="154"/>
      <c r="WJT77" s="154"/>
      <c r="WJU77" s="154"/>
      <c r="WJV77" s="154"/>
      <c r="WJW77" s="154"/>
      <c r="WJX77" s="154"/>
      <c r="WJY77" s="154"/>
      <c r="WJZ77" s="154"/>
      <c r="WKA77" s="154"/>
      <c r="WKB77" s="154"/>
      <c r="WKC77" s="154"/>
      <c r="WKD77" s="154"/>
      <c r="WKE77" s="154"/>
      <c r="WKF77" s="154"/>
      <c r="WKG77" s="154"/>
      <c r="WKH77" s="154"/>
      <c r="WKI77" s="154"/>
      <c r="WKJ77" s="154"/>
      <c r="WKK77" s="154"/>
      <c r="WKL77" s="154"/>
      <c r="WKM77" s="154"/>
      <c r="WKN77" s="154"/>
      <c r="WKO77" s="154"/>
      <c r="WKP77" s="154"/>
      <c r="WKQ77" s="154"/>
      <c r="WKR77" s="154"/>
      <c r="WKS77" s="154"/>
      <c r="WKT77" s="154"/>
      <c r="WKU77" s="154"/>
      <c r="WKV77" s="154"/>
      <c r="WKW77" s="154"/>
      <c r="WKX77" s="154"/>
      <c r="WKY77" s="154"/>
      <c r="WKZ77" s="154"/>
      <c r="WLA77" s="154"/>
      <c r="WLB77" s="154"/>
      <c r="WLC77" s="154"/>
      <c r="WLD77" s="154"/>
      <c r="WLE77" s="154"/>
      <c r="WLF77" s="154"/>
      <c r="WLG77" s="154"/>
      <c r="WLH77" s="154"/>
      <c r="WLI77" s="154"/>
      <c r="WLJ77" s="154"/>
      <c r="WLK77" s="154"/>
      <c r="WLL77" s="154"/>
      <c r="WLM77" s="154"/>
      <c r="WLN77" s="154"/>
      <c r="WLO77" s="154"/>
      <c r="WLP77" s="154"/>
      <c r="WLQ77" s="154"/>
      <c r="WLR77" s="154"/>
      <c r="WLS77" s="154"/>
      <c r="WLT77" s="154"/>
      <c r="WLU77" s="154"/>
      <c r="WLV77" s="154"/>
      <c r="WLW77" s="154"/>
      <c r="WLX77" s="154"/>
      <c r="WLY77" s="154"/>
      <c r="WLZ77" s="154"/>
      <c r="WMA77" s="154"/>
      <c r="WMB77" s="154"/>
      <c r="WMC77" s="154"/>
      <c r="WMD77" s="154"/>
      <c r="WME77" s="154"/>
      <c r="WMF77" s="154"/>
      <c r="WMG77" s="154"/>
      <c r="WMH77" s="154"/>
      <c r="WMI77" s="154"/>
      <c r="WMJ77" s="154"/>
      <c r="WMK77" s="154"/>
      <c r="WML77" s="154"/>
      <c r="WMM77" s="154"/>
      <c r="WMN77" s="154"/>
      <c r="WMO77" s="154"/>
      <c r="WMP77" s="154"/>
      <c r="WMQ77" s="154"/>
      <c r="WMR77" s="154"/>
      <c r="WMS77" s="154"/>
      <c r="WMT77" s="154"/>
      <c r="WMU77" s="154"/>
      <c r="WMV77" s="154"/>
      <c r="WMW77" s="154"/>
      <c r="WMX77" s="154"/>
      <c r="WMY77" s="154"/>
      <c r="WMZ77" s="154"/>
      <c r="WNA77" s="154"/>
      <c r="WNB77" s="154"/>
      <c r="WNC77" s="154"/>
      <c r="WND77" s="154"/>
      <c r="WNE77" s="154"/>
      <c r="WNF77" s="154"/>
      <c r="WNG77" s="154"/>
      <c r="WNH77" s="154"/>
      <c r="WNI77" s="154"/>
      <c r="WNJ77" s="154"/>
      <c r="WNK77" s="154"/>
      <c r="WNL77" s="154"/>
      <c r="WNM77" s="154"/>
      <c r="WNN77" s="154"/>
      <c r="WNO77" s="154"/>
      <c r="WNP77" s="154"/>
      <c r="WNQ77" s="154"/>
      <c r="WNR77" s="154"/>
      <c r="WNS77" s="154"/>
      <c r="WNT77" s="154"/>
      <c r="WNU77" s="154"/>
      <c r="WNV77" s="154"/>
      <c r="WNW77" s="154"/>
      <c r="WNX77" s="154"/>
      <c r="WNY77" s="154"/>
      <c r="WNZ77" s="154"/>
      <c r="WOA77" s="154"/>
      <c r="WOB77" s="154"/>
      <c r="WOC77" s="154"/>
      <c r="WOD77" s="154"/>
      <c r="WOE77" s="154"/>
      <c r="WOF77" s="154"/>
      <c r="WOG77" s="154"/>
      <c r="WOH77" s="154"/>
      <c r="WOI77" s="154"/>
      <c r="WOJ77" s="154"/>
      <c r="WOK77" s="154"/>
      <c r="WOL77" s="154"/>
      <c r="WOM77" s="154"/>
      <c r="WON77" s="154"/>
      <c r="WOO77" s="154"/>
      <c r="WOP77" s="154"/>
      <c r="WOQ77" s="154"/>
      <c r="WOR77" s="154"/>
      <c r="WOS77" s="154"/>
      <c r="WOT77" s="154"/>
      <c r="WOU77" s="154"/>
      <c r="WOV77" s="154"/>
      <c r="WOW77" s="154"/>
      <c r="WOX77" s="154"/>
      <c r="WOY77" s="154"/>
      <c r="WOZ77" s="154"/>
      <c r="WPA77" s="154"/>
      <c r="WPB77" s="154"/>
      <c r="WPC77" s="154"/>
      <c r="WPD77" s="154"/>
      <c r="WPE77" s="154"/>
      <c r="WPF77" s="154"/>
      <c r="WPG77" s="154"/>
      <c r="WPH77" s="154"/>
      <c r="WPI77" s="154"/>
      <c r="WPJ77" s="154"/>
      <c r="WPK77" s="154"/>
      <c r="WPL77" s="154"/>
      <c r="WPM77" s="154"/>
      <c r="WPN77" s="154"/>
      <c r="WPO77" s="154"/>
      <c r="WPP77" s="154"/>
      <c r="WPQ77" s="154"/>
      <c r="WPR77" s="154"/>
      <c r="WPS77" s="154"/>
      <c r="WPT77" s="154"/>
      <c r="WPU77" s="154"/>
      <c r="WPV77" s="154"/>
      <c r="WPW77" s="154"/>
      <c r="WPX77" s="154"/>
      <c r="WPY77" s="154"/>
      <c r="WPZ77" s="154"/>
      <c r="WQA77" s="154"/>
      <c r="WQB77" s="154"/>
      <c r="WQC77" s="154"/>
      <c r="WQD77" s="154"/>
      <c r="WQE77" s="154"/>
      <c r="WQF77" s="154"/>
      <c r="WQG77" s="154"/>
      <c r="WQH77" s="154"/>
      <c r="WQI77" s="154"/>
      <c r="WQJ77" s="154"/>
      <c r="WQK77" s="154"/>
      <c r="WQL77" s="154"/>
      <c r="WQM77" s="154"/>
      <c r="WQN77" s="154"/>
      <c r="WQO77" s="154"/>
      <c r="WQP77" s="154"/>
      <c r="WQQ77" s="154"/>
      <c r="WQR77" s="154"/>
      <c r="WQS77" s="154"/>
      <c r="WQT77" s="154"/>
      <c r="WQU77" s="154"/>
      <c r="WQV77" s="154"/>
      <c r="WQW77" s="154"/>
      <c r="WQX77" s="154"/>
      <c r="WQY77" s="154"/>
      <c r="WQZ77" s="154"/>
      <c r="WRA77" s="154"/>
      <c r="WRB77" s="154"/>
      <c r="WRC77" s="154"/>
      <c r="WRD77" s="154"/>
      <c r="WRE77" s="154"/>
      <c r="WRF77" s="154"/>
      <c r="WRG77" s="154"/>
      <c r="WRH77" s="154"/>
      <c r="WRI77" s="154"/>
      <c r="WRJ77" s="154"/>
      <c r="WRK77" s="154"/>
      <c r="WRL77" s="154"/>
      <c r="WRM77" s="154"/>
      <c r="WRN77" s="154"/>
      <c r="WRO77" s="154"/>
      <c r="WRP77" s="154"/>
      <c r="WRQ77" s="154"/>
      <c r="WRR77" s="154"/>
      <c r="WRS77" s="154"/>
      <c r="WRT77" s="154"/>
      <c r="WRU77" s="154"/>
      <c r="WRV77" s="154"/>
      <c r="WRW77" s="154"/>
      <c r="WRX77" s="154"/>
      <c r="WRY77" s="154"/>
      <c r="WRZ77" s="154"/>
      <c r="WSA77" s="154"/>
      <c r="WSB77" s="154"/>
      <c r="WSC77" s="154"/>
      <c r="WSD77" s="154"/>
      <c r="WSE77" s="154"/>
      <c r="WSF77" s="154"/>
      <c r="WSG77" s="154"/>
      <c r="WSH77" s="154"/>
      <c r="WSI77" s="154"/>
      <c r="WSJ77" s="154"/>
      <c r="WSK77" s="154"/>
      <c r="WSL77" s="154"/>
      <c r="WSM77" s="154"/>
      <c r="WSN77" s="154"/>
      <c r="WSO77" s="154"/>
      <c r="WSP77" s="154"/>
      <c r="WSQ77" s="154"/>
      <c r="WSR77" s="154"/>
      <c r="WSS77" s="154"/>
      <c r="WST77" s="154"/>
      <c r="WSU77" s="154"/>
      <c r="WSV77" s="154"/>
      <c r="WSW77" s="154"/>
      <c r="WSX77" s="154"/>
      <c r="WSY77" s="154"/>
      <c r="WSZ77" s="154"/>
      <c r="WTA77" s="154"/>
      <c r="WTB77" s="154"/>
      <c r="WTC77" s="154"/>
      <c r="WTD77" s="154"/>
      <c r="WTE77" s="154"/>
      <c r="WTF77" s="154"/>
      <c r="WTG77" s="154"/>
      <c r="WTH77" s="154"/>
      <c r="WTI77" s="154"/>
      <c r="WTJ77" s="154"/>
      <c r="WTK77" s="154"/>
      <c r="WTL77" s="154"/>
      <c r="WTM77" s="154"/>
      <c r="WTN77" s="154"/>
      <c r="WTO77" s="154"/>
      <c r="WTP77" s="154"/>
      <c r="WTQ77" s="154"/>
      <c r="WTR77" s="154"/>
      <c r="WTS77" s="154"/>
      <c r="WTT77" s="154"/>
      <c r="WTU77" s="154"/>
      <c r="WTV77" s="154"/>
      <c r="WTW77" s="154"/>
      <c r="WTX77" s="154"/>
      <c r="WTY77" s="154"/>
      <c r="WTZ77" s="154"/>
      <c r="WUA77" s="154"/>
      <c r="WUB77" s="154"/>
      <c r="WUC77" s="154"/>
      <c r="WUD77" s="154"/>
      <c r="WUE77" s="154"/>
      <c r="WUF77" s="154"/>
      <c r="WUG77" s="154"/>
      <c r="WUH77" s="154"/>
      <c r="WUI77" s="154"/>
      <c r="WUJ77" s="154"/>
      <c r="WUK77" s="154"/>
      <c r="WUL77" s="154"/>
      <c r="WUM77" s="154"/>
      <c r="WUN77" s="154"/>
      <c r="WUO77" s="154"/>
      <c r="WUP77" s="154"/>
      <c r="WUQ77" s="154"/>
      <c r="WUR77" s="154"/>
      <c r="WUS77" s="154"/>
      <c r="WUT77" s="154"/>
      <c r="WUU77" s="154"/>
      <c r="WUV77" s="154"/>
      <c r="WUW77" s="154"/>
      <c r="WUX77" s="154"/>
      <c r="WUY77" s="154"/>
      <c r="WUZ77" s="154"/>
      <c r="WVA77" s="154"/>
      <c r="WVB77" s="154"/>
      <c r="WVC77" s="154"/>
      <c r="WVD77" s="154"/>
      <c r="WVE77" s="154"/>
      <c r="WVF77" s="154"/>
      <c r="WVG77" s="154"/>
      <c r="WVH77" s="154"/>
      <c r="WVI77" s="154"/>
      <c r="WVJ77" s="154"/>
      <c r="WVK77" s="154"/>
      <c r="WVL77" s="154"/>
      <c r="WVM77" s="154"/>
      <c r="WVN77" s="154"/>
      <c r="WVO77" s="154"/>
      <c r="WVP77" s="154"/>
      <c r="WVQ77" s="154"/>
      <c r="WVR77" s="154"/>
      <c r="WVS77" s="154"/>
      <c r="WVT77" s="154"/>
      <c r="WVU77" s="154"/>
      <c r="WVV77" s="154"/>
      <c r="WVW77" s="154"/>
      <c r="WVX77" s="154"/>
      <c r="WVY77" s="154"/>
      <c r="WVZ77" s="154"/>
      <c r="WWA77" s="154"/>
      <c r="WWB77" s="154"/>
      <c r="WWC77" s="154"/>
      <c r="WWD77" s="154"/>
      <c r="WWE77" s="154"/>
      <c r="WWF77" s="154"/>
      <c r="WWG77" s="154"/>
      <c r="WWH77" s="154"/>
      <c r="WWI77" s="154"/>
      <c r="WWJ77" s="154"/>
      <c r="WWK77" s="154"/>
      <c r="WWL77" s="154"/>
      <c r="WWM77" s="154"/>
      <c r="WWN77" s="154"/>
      <c r="WWO77" s="154"/>
      <c r="WWP77" s="154"/>
      <c r="WWQ77" s="154"/>
      <c r="WWR77" s="154"/>
      <c r="WWS77" s="154"/>
      <c r="WWT77" s="154"/>
      <c r="WWU77" s="154"/>
      <c r="WWV77" s="154"/>
      <c r="WWW77" s="154"/>
      <c r="WWX77" s="154"/>
      <c r="WWY77" s="154"/>
      <c r="WWZ77" s="154"/>
      <c r="WXA77" s="154"/>
      <c r="WXB77" s="154"/>
      <c r="WXC77" s="154"/>
      <c r="WXD77" s="154"/>
      <c r="WXE77" s="154"/>
      <c r="WXF77" s="154"/>
      <c r="WXG77" s="154"/>
      <c r="WXH77" s="154"/>
      <c r="WXI77" s="154"/>
      <c r="WXJ77" s="154"/>
      <c r="WXK77" s="154"/>
      <c r="WXL77" s="154"/>
      <c r="WXM77" s="154"/>
      <c r="WXN77" s="154"/>
      <c r="WXO77" s="154"/>
      <c r="WXP77" s="154"/>
      <c r="WXQ77" s="154"/>
      <c r="WXR77" s="154"/>
      <c r="WXS77" s="154"/>
      <c r="WXT77" s="154"/>
      <c r="WXU77" s="154"/>
      <c r="WXV77" s="154"/>
      <c r="WXW77" s="154"/>
      <c r="WXX77" s="154"/>
      <c r="WXY77" s="154"/>
      <c r="WXZ77" s="154"/>
      <c r="WYA77" s="154"/>
      <c r="WYB77" s="154"/>
      <c r="WYC77" s="154"/>
      <c r="WYD77" s="154"/>
      <c r="WYE77" s="154"/>
      <c r="WYF77" s="154"/>
      <c r="WYG77" s="154"/>
      <c r="WYH77" s="154"/>
      <c r="WYI77" s="154"/>
      <c r="WYJ77" s="154"/>
      <c r="WYK77" s="154"/>
      <c r="WYL77" s="154"/>
      <c r="WYM77" s="154"/>
      <c r="WYN77" s="154"/>
      <c r="WYO77" s="154"/>
      <c r="WYP77" s="154"/>
      <c r="WYQ77" s="154"/>
      <c r="WYR77" s="154"/>
      <c r="WYS77" s="154"/>
      <c r="WYT77" s="154"/>
      <c r="WYU77" s="154"/>
      <c r="WYV77" s="154"/>
      <c r="WYW77" s="154"/>
      <c r="WYX77" s="154"/>
      <c r="WYY77" s="154"/>
      <c r="WYZ77" s="154"/>
      <c r="WZA77" s="154"/>
      <c r="WZB77" s="154"/>
      <c r="WZC77" s="154"/>
      <c r="WZD77" s="154"/>
      <c r="WZE77" s="154"/>
      <c r="WZF77" s="154"/>
      <c r="WZG77" s="154"/>
      <c r="WZH77" s="154"/>
      <c r="WZI77" s="154"/>
      <c r="WZJ77" s="154"/>
      <c r="WZK77" s="154"/>
      <c r="WZL77" s="154"/>
      <c r="WZM77" s="154"/>
      <c r="WZN77" s="154"/>
      <c r="WZO77" s="154"/>
      <c r="WZP77" s="154"/>
      <c r="WZQ77" s="154"/>
      <c r="WZR77" s="154"/>
      <c r="WZS77" s="154"/>
      <c r="WZT77" s="154"/>
      <c r="WZU77" s="154"/>
      <c r="WZV77" s="154"/>
      <c r="WZW77" s="154"/>
      <c r="WZX77" s="154"/>
      <c r="WZY77" s="154"/>
      <c r="WZZ77" s="154"/>
      <c r="XAA77" s="154"/>
      <c r="XAB77" s="154"/>
      <c r="XAC77" s="154"/>
      <c r="XAD77" s="154"/>
      <c r="XAE77" s="154"/>
      <c r="XAF77" s="154"/>
      <c r="XAG77" s="154"/>
      <c r="XAH77" s="154"/>
      <c r="XAI77" s="154"/>
      <c r="XAJ77" s="154"/>
      <c r="XAK77" s="154"/>
      <c r="XAL77" s="154"/>
      <c r="XAM77" s="154"/>
      <c r="XAN77" s="154"/>
      <c r="XAO77" s="154"/>
      <c r="XAP77" s="154"/>
      <c r="XAQ77" s="154"/>
      <c r="XAR77" s="154"/>
      <c r="XAS77" s="154"/>
      <c r="XAT77" s="154"/>
      <c r="XAU77" s="154"/>
      <c r="XAV77" s="154"/>
      <c r="XAW77" s="154"/>
      <c r="XAX77" s="154"/>
      <c r="XAY77" s="154"/>
      <c r="XAZ77" s="154"/>
      <c r="XBA77" s="154"/>
      <c r="XBB77" s="154"/>
      <c r="XBC77" s="154"/>
      <c r="XBD77" s="154"/>
      <c r="XBE77" s="154"/>
      <c r="XBF77" s="154"/>
      <c r="XBG77" s="154"/>
      <c r="XBH77" s="154"/>
      <c r="XBI77" s="154"/>
      <c r="XBJ77" s="154"/>
      <c r="XBK77" s="154"/>
      <c r="XBL77" s="154"/>
      <c r="XBM77" s="154"/>
      <c r="XBN77" s="154"/>
      <c r="XBO77" s="154"/>
      <c r="XBP77" s="154"/>
      <c r="XBQ77" s="154"/>
      <c r="XBR77" s="154"/>
      <c r="XBS77" s="154"/>
      <c r="XBT77" s="154"/>
      <c r="XBU77" s="154"/>
      <c r="XBV77" s="154"/>
      <c r="XBW77" s="154"/>
      <c r="XBX77" s="154"/>
      <c r="XBY77" s="154"/>
      <c r="XBZ77" s="154"/>
      <c r="XCA77" s="154"/>
      <c r="XCB77" s="154"/>
      <c r="XCC77" s="154"/>
      <c r="XCD77" s="154"/>
      <c r="XCE77" s="154"/>
      <c r="XCF77" s="154"/>
      <c r="XCG77" s="154"/>
      <c r="XCH77" s="154"/>
      <c r="XCI77" s="154"/>
      <c r="XCJ77" s="154"/>
      <c r="XCK77" s="154"/>
      <c r="XCL77" s="154"/>
      <c r="XCM77" s="154"/>
      <c r="XCN77" s="154"/>
      <c r="XCO77" s="154"/>
      <c r="XCP77" s="154"/>
      <c r="XCQ77" s="154"/>
      <c r="XCR77" s="154"/>
      <c r="XCS77" s="154"/>
      <c r="XCT77" s="154"/>
      <c r="XCU77" s="154"/>
      <c r="XCV77" s="154"/>
      <c r="XCW77" s="154"/>
      <c r="XCX77" s="154"/>
      <c r="XCY77" s="154"/>
      <c r="XCZ77" s="154"/>
      <c r="XDA77" s="154"/>
      <c r="XDB77" s="154"/>
      <c r="XDC77" s="154"/>
      <c r="XDD77" s="154"/>
      <c r="XDE77" s="154"/>
      <c r="XDF77" s="154"/>
      <c r="XDG77" s="154"/>
      <c r="XDH77" s="154"/>
      <c r="XDI77" s="154"/>
      <c r="XDJ77" s="154"/>
      <c r="XDK77" s="154"/>
      <c r="XDL77" s="154"/>
      <c r="XDM77" s="154"/>
      <c r="XDN77" s="154"/>
      <c r="XDO77" s="154"/>
      <c r="XDP77" s="154"/>
      <c r="XDQ77" s="154"/>
      <c r="XDR77" s="154"/>
      <c r="XDS77" s="154"/>
      <c r="XDT77" s="154"/>
      <c r="XDU77" s="154"/>
      <c r="XDV77" s="154"/>
      <c r="XDW77" s="154"/>
      <c r="XDX77" s="154"/>
      <c r="XDY77" s="154"/>
      <c r="XDZ77" s="154"/>
      <c r="XEA77" s="154"/>
      <c r="XEB77" s="154"/>
      <c r="XEC77" s="154"/>
      <c r="XED77" s="154"/>
      <c r="XEE77" s="154"/>
      <c r="XEF77" s="154"/>
      <c r="XEG77" s="154"/>
      <c r="XEH77" s="154"/>
      <c r="XEI77" s="154"/>
      <c r="XEJ77" s="154"/>
      <c r="XEK77" s="154"/>
      <c r="XEL77" s="154"/>
      <c r="XEM77" s="154"/>
      <c r="XEN77" s="154"/>
      <c r="XEO77" s="154"/>
      <c r="XEP77" s="154"/>
      <c r="XEQ77" s="154"/>
      <c r="XER77" s="154"/>
      <c r="XES77" s="154"/>
      <c r="XET77" s="154"/>
      <c r="XEU77" s="154"/>
      <c r="XEV77" s="154"/>
      <c r="XEW77" s="154"/>
      <c r="XEX77" s="154"/>
      <c r="XEY77" s="154"/>
      <c r="XEZ77" s="154"/>
      <c r="XFA77" s="154"/>
      <c r="XFB77" s="154"/>
    </row>
    <row r="79" spans="2:16382">
      <c r="B79" s="27" t="s">
        <v>423</v>
      </c>
    </row>
    <row r="80" spans="2:16382">
      <c r="B80" t="s">
        <v>79</v>
      </c>
      <c r="C80" s="474">
        <f>'אגירת אנרגיה'!C21</f>
        <v>0</v>
      </c>
    </row>
    <row r="81" spans="2:28">
      <c r="B81" t="s">
        <v>80</v>
      </c>
      <c r="C81" s="474">
        <f>'אגירת אנרגיה'!D21</f>
        <v>0</v>
      </c>
    </row>
    <row r="82" spans="2:28">
      <c r="B82" t="s">
        <v>424</v>
      </c>
      <c r="C82" s="474">
        <f>'אגירת אנרגיה'!D26</f>
        <v>0</v>
      </c>
    </row>
    <row r="83" spans="2:28">
      <c r="B83" t="s">
        <v>425</v>
      </c>
      <c r="C83" s="474">
        <f>'אגירת אנרגיה'!E26</f>
        <v>0</v>
      </c>
    </row>
    <row r="84" spans="2:28">
      <c r="B84" t="s">
        <v>426</v>
      </c>
      <c r="C84" s="474">
        <f>'אגירת אנרגיה'!D29</f>
        <v>0</v>
      </c>
    </row>
    <row r="85" spans="2:28">
      <c r="B85" t="s">
        <v>427</v>
      </c>
      <c r="C85" s="474">
        <f>'אגירת אנרגיה'!E29</f>
        <v>0</v>
      </c>
    </row>
    <row r="86" spans="2:28">
      <c r="C86" s="490"/>
    </row>
    <row r="87" spans="2:28" ht="14.4" thickBot="1">
      <c r="B87" s="27" t="s">
        <v>428</v>
      </c>
    </row>
    <row r="88" spans="2:28" ht="16.05" customHeight="1">
      <c r="B88" s="603" t="s">
        <v>429</v>
      </c>
      <c r="C88" s="471" t="s">
        <v>127</v>
      </c>
      <c r="D88" s="472"/>
      <c r="E88" s="606" t="s">
        <v>430</v>
      </c>
      <c r="F88" s="606"/>
      <c r="G88" s="606"/>
      <c r="H88" s="606"/>
      <c r="I88" s="606"/>
      <c r="J88" s="606"/>
      <c r="K88" s="606"/>
      <c r="L88" s="606"/>
      <c r="M88" s="606"/>
      <c r="N88" s="606"/>
      <c r="O88" s="606"/>
      <c r="P88" s="606"/>
      <c r="Q88" s="606"/>
      <c r="R88" s="606"/>
      <c r="S88" s="606"/>
      <c r="T88" s="606"/>
      <c r="U88" s="606"/>
      <c r="V88" s="606"/>
      <c r="W88" s="606"/>
      <c r="X88" s="606"/>
      <c r="Y88" s="606"/>
      <c r="Z88" s="606"/>
      <c r="AA88" s="606"/>
      <c r="AB88" s="607"/>
    </row>
    <row r="89" spans="2:28">
      <c r="B89" s="604"/>
      <c r="C89" s="608" t="s">
        <v>431</v>
      </c>
      <c r="D89" s="473" t="s">
        <v>432</v>
      </c>
      <c r="E89" s="474">
        <v>0</v>
      </c>
      <c r="F89" s="474">
        <v>4.1666666666666664E-2</v>
      </c>
      <c r="G89" s="474">
        <v>8.3333333333333329E-2</v>
      </c>
      <c r="H89" s="474">
        <v>0.125</v>
      </c>
      <c r="I89" s="474">
        <v>0.16666666666666699</v>
      </c>
      <c r="J89" s="474">
        <v>0.20833333333333301</v>
      </c>
      <c r="K89" s="474">
        <v>0.25</v>
      </c>
      <c r="L89" s="474">
        <v>0.29166666666666702</v>
      </c>
      <c r="M89" s="474">
        <v>0.33333333333333298</v>
      </c>
      <c r="N89" s="474">
        <v>0.375</v>
      </c>
      <c r="O89" s="474">
        <v>0.41666666666666702</v>
      </c>
      <c r="P89" s="474">
        <v>0.45833333333333298</v>
      </c>
      <c r="Q89" s="474">
        <v>0.5</v>
      </c>
      <c r="R89" s="474">
        <v>0.54166666666666696</v>
      </c>
      <c r="S89" s="474">
        <v>0.58333333333333304</v>
      </c>
      <c r="T89" s="474">
        <v>0.625</v>
      </c>
      <c r="U89" s="474">
        <v>0.66666666666666696</v>
      </c>
      <c r="V89" s="474">
        <v>0.70833333333333304</v>
      </c>
      <c r="W89" s="474">
        <v>0.75</v>
      </c>
      <c r="X89" s="474">
        <v>0.79166666666666696</v>
      </c>
      <c r="Y89" s="474">
        <v>0.83333333333333304</v>
      </c>
      <c r="Z89" s="474">
        <v>0.875</v>
      </c>
      <c r="AA89" s="474">
        <v>0.91666666666666696</v>
      </c>
      <c r="AB89" s="475">
        <v>0.95833333333333304</v>
      </c>
    </row>
    <row r="90" spans="2:28">
      <c r="B90" s="604"/>
      <c r="C90" s="609"/>
      <c r="D90" s="473" t="s">
        <v>433</v>
      </c>
      <c r="E90" s="474">
        <v>4.1666666666666664E-2</v>
      </c>
      <c r="F90" s="474">
        <v>8.3333333333333329E-2</v>
      </c>
      <c r="G90" s="474">
        <v>0.125</v>
      </c>
      <c r="H90" s="474">
        <v>0.16666666666666699</v>
      </c>
      <c r="I90" s="474">
        <v>0.20833333333333301</v>
      </c>
      <c r="J90" s="474">
        <v>0.25</v>
      </c>
      <c r="K90" s="474">
        <v>0.29166666666666702</v>
      </c>
      <c r="L90" s="474">
        <v>0.33333333333333298</v>
      </c>
      <c r="M90" s="474">
        <v>0.375</v>
      </c>
      <c r="N90" s="474">
        <v>0.41666666666666702</v>
      </c>
      <c r="O90" s="474">
        <v>0.45833333333333298</v>
      </c>
      <c r="P90" s="474">
        <v>0.5</v>
      </c>
      <c r="Q90" s="474">
        <v>0.54166666666666696</v>
      </c>
      <c r="R90" s="474">
        <v>0.58333333333333304</v>
      </c>
      <c r="S90" s="474">
        <v>0.625</v>
      </c>
      <c r="T90" s="474">
        <v>0.66666666666666696</v>
      </c>
      <c r="U90" s="474">
        <v>0.70833333333333304</v>
      </c>
      <c r="V90" s="474">
        <v>0.75</v>
      </c>
      <c r="W90" s="474">
        <v>0.79166666666666696</v>
      </c>
      <c r="X90" s="474">
        <v>0.83333333333333304</v>
      </c>
      <c r="Y90" s="474">
        <v>0.875</v>
      </c>
      <c r="Z90" s="474">
        <v>0.91666666666666696</v>
      </c>
      <c r="AA90" s="474">
        <v>0.95833333333333304</v>
      </c>
      <c r="AB90" s="475">
        <v>1</v>
      </c>
    </row>
    <row r="91" spans="2:28">
      <c r="B91" s="604"/>
      <c r="C91" s="609"/>
      <c r="D91" s="473" t="s">
        <v>434</v>
      </c>
      <c r="E91" s="476" t="s">
        <v>131</v>
      </c>
      <c r="F91" s="476" t="s">
        <v>131</v>
      </c>
      <c r="G91" s="476" t="s">
        <v>131</v>
      </c>
      <c r="H91" s="476" t="s">
        <v>131</v>
      </c>
      <c r="I91" s="476" t="s">
        <v>131</v>
      </c>
      <c r="J91" s="476" t="s">
        <v>131</v>
      </c>
      <c r="K91" s="476" t="s">
        <v>131</v>
      </c>
      <c r="L91" s="476" t="s">
        <v>131</v>
      </c>
      <c r="M91" s="476" t="s">
        <v>131</v>
      </c>
      <c r="N91" s="476" t="s">
        <v>131</v>
      </c>
      <c r="O91" s="476" t="s">
        <v>131</v>
      </c>
      <c r="P91" s="476" t="s">
        <v>131</v>
      </c>
      <c r="Q91" s="476" t="s">
        <v>131</v>
      </c>
      <c r="R91" s="476" t="s">
        <v>131</v>
      </c>
      <c r="S91" s="476" t="s">
        <v>131</v>
      </c>
      <c r="T91" s="476" t="s">
        <v>131</v>
      </c>
      <c r="U91" s="476" t="s">
        <v>131</v>
      </c>
      <c r="V91" s="477" t="s">
        <v>133</v>
      </c>
      <c r="W91" s="477" t="s">
        <v>133</v>
      </c>
      <c r="X91" s="477" t="s">
        <v>133</v>
      </c>
      <c r="Y91" s="477" t="s">
        <v>133</v>
      </c>
      <c r="Z91" s="477" t="s">
        <v>133</v>
      </c>
      <c r="AA91" s="476" t="s">
        <v>131</v>
      </c>
      <c r="AB91" s="478" t="s">
        <v>131</v>
      </c>
    </row>
    <row r="92" spans="2:28">
      <c r="B92" s="604"/>
      <c r="C92" s="609"/>
      <c r="D92" s="473" t="s">
        <v>435</v>
      </c>
      <c r="E92" s="476" t="s">
        <v>131</v>
      </c>
      <c r="F92" s="476" t="s">
        <v>131</v>
      </c>
      <c r="G92" s="476" t="s">
        <v>131</v>
      </c>
      <c r="H92" s="476" t="s">
        <v>131</v>
      </c>
      <c r="I92" s="476" t="s">
        <v>131</v>
      </c>
      <c r="J92" s="476" t="s">
        <v>131</v>
      </c>
      <c r="K92" s="476" t="s">
        <v>131</v>
      </c>
      <c r="L92" s="476" t="s">
        <v>131</v>
      </c>
      <c r="M92" s="476" t="s">
        <v>131</v>
      </c>
      <c r="N92" s="476" t="s">
        <v>131</v>
      </c>
      <c r="O92" s="476" t="s">
        <v>131</v>
      </c>
      <c r="P92" s="476" t="s">
        <v>131</v>
      </c>
      <c r="Q92" s="476" t="s">
        <v>131</v>
      </c>
      <c r="R92" s="476" t="s">
        <v>131</v>
      </c>
      <c r="S92" s="476" t="s">
        <v>131</v>
      </c>
      <c r="T92" s="476" t="s">
        <v>131</v>
      </c>
      <c r="U92" s="476" t="s">
        <v>131</v>
      </c>
      <c r="V92" s="477" t="s">
        <v>133</v>
      </c>
      <c r="W92" s="477" t="s">
        <v>133</v>
      </c>
      <c r="X92" s="477" t="s">
        <v>133</v>
      </c>
      <c r="Y92" s="477" t="s">
        <v>133</v>
      </c>
      <c r="Z92" s="477" t="s">
        <v>133</v>
      </c>
      <c r="AA92" s="476" t="s">
        <v>131</v>
      </c>
      <c r="AB92" s="478" t="s">
        <v>131</v>
      </c>
    </row>
    <row r="93" spans="2:28">
      <c r="B93" s="604"/>
      <c r="C93" s="609"/>
      <c r="D93" s="473" t="s">
        <v>436</v>
      </c>
      <c r="E93" s="476" t="s">
        <v>131</v>
      </c>
      <c r="F93" s="476" t="s">
        <v>131</v>
      </c>
      <c r="G93" s="476" t="s">
        <v>131</v>
      </c>
      <c r="H93" s="476" t="s">
        <v>131</v>
      </c>
      <c r="I93" s="476" t="s">
        <v>131</v>
      </c>
      <c r="J93" s="476" t="s">
        <v>131</v>
      </c>
      <c r="K93" s="476" t="s">
        <v>131</v>
      </c>
      <c r="L93" s="476" t="s">
        <v>131</v>
      </c>
      <c r="M93" s="476" t="s">
        <v>131</v>
      </c>
      <c r="N93" s="476" t="s">
        <v>131</v>
      </c>
      <c r="O93" s="476" t="s">
        <v>131</v>
      </c>
      <c r="P93" s="476" t="s">
        <v>131</v>
      </c>
      <c r="Q93" s="476" t="s">
        <v>131</v>
      </c>
      <c r="R93" s="476" t="s">
        <v>131</v>
      </c>
      <c r="S93" s="476" t="s">
        <v>131</v>
      </c>
      <c r="T93" s="476" t="s">
        <v>131</v>
      </c>
      <c r="U93" s="476" t="s">
        <v>131</v>
      </c>
      <c r="V93" s="477" t="s">
        <v>133</v>
      </c>
      <c r="W93" s="477" t="s">
        <v>133</v>
      </c>
      <c r="X93" s="477" t="s">
        <v>133</v>
      </c>
      <c r="Y93" s="477" t="s">
        <v>133</v>
      </c>
      <c r="Z93" s="477" t="s">
        <v>133</v>
      </c>
      <c r="AA93" s="476" t="s">
        <v>131</v>
      </c>
      <c r="AB93" s="478" t="s">
        <v>131</v>
      </c>
    </row>
    <row r="94" spans="2:28">
      <c r="B94" s="604"/>
      <c r="C94" s="479" t="s">
        <v>127</v>
      </c>
      <c r="D94" s="427"/>
      <c r="E94" s="610" t="s">
        <v>430</v>
      </c>
      <c r="F94" s="610"/>
      <c r="G94" s="610"/>
      <c r="H94" s="610"/>
      <c r="I94" s="610"/>
      <c r="J94" s="610"/>
      <c r="K94" s="610"/>
      <c r="L94" s="610"/>
      <c r="M94" s="610"/>
      <c r="N94" s="610"/>
      <c r="O94" s="610"/>
      <c r="P94" s="610"/>
      <c r="Q94" s="610"/>
      <c r="R94" s="610"/>
      <c r="S94" s="610"/>
      <c r="T94" s="610"/>
      <c r="U94" s="610"/>
      <c r="V94" s="610"/>
      <c r="W94" s="610"/>
      <c r="X94" s="610"/>
      <c r="Y94" s="610"/>
      <c r="Z94" s="610"/>
      <c r="AA94" s="610"/>
      <c r="AB94" s="611"/>
    </row>
    <row r="95" spans="2:28">
      <c r="B95" s="604"/>
      <c r="C95" s="608" t="s">
        <v>437</v>
      </c>
      <c r="D95" s="473" t="s">
        <v>432</v>
      </c>
      <c r="E95" s="474">
        <v>0</v>
      </c>
      <c r="F95" s="474">
        <v>4.1666666666666664E-2</v>
      </c>
      <c r="G95" s="474">
        <v>8.3333333333333329E-2</v>
      </c>
      <c r="H95" s="474">
        <v>0.125</v>
      </c>
      <c r="I95" s="474">
        <v>0.16666666666666699</v>
      </c>
      <c r="J95" s="474">
        <v>0.20833333333333301</v>
      </c>
      <c r="K95" s="474">
        <v>0.25</v>
      </c>
      <c r="L95" s="474">
        <v>0.29166666666666702</v>
      </c>
      <c r="M95" s="474">
        <v>0.33333333333333298</v>
      </c>
      <c r="N95" s="474">
        <v>0.375</v>
      </c>
      <c r="O95" s="474">
        <v>0.41666666666666702</v>
      </c>
      <c r="P95" s="474">
        <v>0.45833333333333298</v>
      </c>
      <c r="Q95" s="474">
        <v>0.5</v>
      </c>
      <c r="R95" s="474">
        <v>0.54166666666666696</v>
      </c>
      <c r="S95" s="474">
        <v>0.58333333333333304</v>
      </c>
      <c r="T95" s="474">
        <v>0.625</v>
      </c>
      <c r="U95" s="474">
        <v>0.66666666666666696</v>
      </c>
      <c r="V95" s="474">
        <v>0.70833333333333304</v>
      </c>
      <c r="W95" s="474">
        <v>0.75</v>
      </c>
      <c r="X95" s="474">
        <v>0.79166666666666696</v>
      </c>
      <c r="Y95" s="474">
        <v>0.83333333333333304</v>
      </c>
      <c r="Z95" s="474">
        <v>0.875</v>
      </c>
      <c r="AA95" s="474">
        <v>0.91666666666666696</v>
      </c>
      <c r="AB95" s="475">
        <v>0.95833333333333304</v>
      </c>
    </row>
    <row r="96" spans="2:28">
      <c r="B96" s="604"/>
      <c r="C96" s="609"/>
      <c r="D96" s="473" t="s">
        <v>433</v>
      </c>
      <c r="E96" s="474">
        <v>4.1666666666666664E-2</v>
      </c>
      <c r="F96" s="474">
        <v>8.3333333333333329E-2</v>
      </c>
      <c r="G96" s="474">
        <v>0.125</v>
      </c>
      <c r="H96" s="474">
        <v>0.16666666666666699</v>
      </c>
      <c r="I96" s="474">
        <v>0.20833333333333301</v>
      </c>
      <c r="J96" s="474">
        <v>0.25</v>
      </c>
      <c r="K96" s="474">
        <v>0.29166666666666702</v>
      </c>
      <c r="L96" s="474">
        <v>0.33333333333333298</v>
      </c>
      <c r="M96" s="474">
        <v>0.375</v>
      </c>
      <c r="N96" s="474">
        <v>0.41666666666666702</v>
      </c>
      <c r="O96" s="474">
        <v>0.45833333333333298</v>
      </c>
      <c r="P96" s="474">
        <v>0.5</v>
      </c>
      <c r="Q96" s="474">
        <v>0.54166666666666696</v>
      </c>
      <c r="R96" s="474">
        <v>0.58333333333333304</v>
      </c>
      <c r="S96" s="474">
        <v>0.625</v>
      </c>
      <c r="T96" s="474">
        <v>0.66666666666666696</v>
      </c>
      <c r="U96" s="474">
        <v>0.70833333333333304</v>
      </c>
      <c r="V96" s="474">
        <v>0.75</v>
      </c>
      <c r="W96" s="474">
        <v>0.79166666666666696</v>
      </c>
      <c r="X96" s="474">
        <v>0.83333333333333304</v>
      </c>
      <c r="Y96" s="474">
        <v>0.875</v>
      </c>
      <c r="Z96" s="474">
        <v>0.91666666666666696</v>
      </c>
      <c r="AA96" s="474">
        <v>0.95833333333333304</v>
      </c>
      <c r="AB96" s="475">
        <v>1</v>
      </c>
    </row>
    <row r="97" spans="2:28">
      <c r="B97" s="604"/>
      <c r="C97" s="609"/>
      <c r="D97" s="473" t="s">
        <v>434</v>
      </c>
      <c r="E97" s="476" t="s">
        <v>131</v>
      </c>
      <c r="F97" s="476" t="s">
        <v>131</v>
      </c>
      <c r="G97" s="476" t="s">
        <v>131</v>
      </c>
      <c r="H97" s="476" t="s">
        <v>131</v>
      </c>
      <c r="I97" s="476" t="s">
        <v>131</v>
      </c>
      <c r="J97" s="476" t="s">
        <v>131</v>
      </c>
      <c r="K97" s="476" t="s">
        <v>131</v>
      </c>
      <c r="L97" s="476" t="s">
        <v>131</v>
      </c>
      <c r="M97" s="476" t="s">
        <v>131</v>
      </c>
      <c r="N97" s="476" t="s">
        <v>131</v>
      </c>
      <c r="O97" s="476" t="s">
        <v>131</v>
      </c>
      <c r="P97" s="476" t="s">
        <v>131</v>
      </c>
      <c r="Q97" s="476" t="s">
        <v>131</v>
      </c>
      <c r="R97" s="476" t="s">
        <v>131</v>
      </c>
      <c r="S97" s="476" t="s">
        <v>131</v>
      </c>
      <c r="T97" s="476" t="s">
        <v>131</v>
      </c>
      <c r="U97" s="476" t="s">
        <v>131</v>
      </c>
      <c r="V97" s="477" t="s">
        <v>133</v>
      </c>
      <c r="W97" s="477" t="s">
        <v>133</v>
      </c>
      <c r="X97" s="477" t="s">
        <v>133</v>
      </c>
      <c r="Y97" s="477" t="s">
        <v>133</v>
      </c>
      <c r="Z97" s="477" t="s">
        <v>133</v>
      </c>
      <c r="AA97" s="476" t="s">
        <v>131</v>
      </c>
      <c r="AB97" s="478" t="s">
        <v>131</v>
      </c>
    </row>
    <row r="98" spans="2:28">
      <c r="B98" s="604"/>
      <c r="C98" s="609"/>
      <c r="D98" s="473" t="s">
        <v>435</v>
      </c>
      <c r="E98" s="476" t="s">
        <v>131</v>
      </c>
      <c r="F98" s="476" t="s">
        <v>131</v>
      </c>
      <c r="G98" s="476" t="s">
        <v>131</v>
      </c>
      <c r="H98" s="476" t="s">
        <v>131</v>
      </c>
      <c r="I98" s="476" t="s">
        <v>131</v>
      </c>
      <c r="J98" s="476" t="s">
        <v>131</v>
      </c>
      <c r="K98" s="476" t="s">
        <v>131</v>
      </c>
      <c r="L98" s="476" t="s">
        <v>131</v>
      </c>
      <c r="M98" s="476" t="s">
        <v>131</v>
      </c>
      <c r="N98" s="476" t="s">
        <v>131</v>
      </c>
      <c r="O98" s="476" t="s">
        <v>131</v>
      </c>
      <c r="P98" s="476" t="s">
        <v>131</v>
      </c>
      <c r="Q98" s="476" t="s">
        <v>131</v>
      </c>
      <c r="R98" s="476" t="s">
        <v>131</v>
      </c>
      <c r="S98" s="476" t="s">
        <v>131</v>
      </c>
      <c r="T98" s="476" t="s">
        <v>131</v>
      </c>
      <c r="U98" s="476" t="s">
        <v>131</v>
      </c>
      <c r="V98" s="476" t="s">
        <v>131</v>
      </c>
      <c r="W98" s="476" t="s">
        <v>131</v>
      </c>
      <c r="X98" s="476" t="s">
        <v>131</v>
      </c>
      <c r="Y98" s="476" t="s">
        <v>131</v>
      </c>
      <c r="Z98" s="476" t="s">
        <v>131</v>
      </c>
      <c r="AA98" s="476" t="s">
        <v>131</v>
      </c>
      <c r="AB98" s="478" t="s">
        <v>131</v>
      </c>
    </row>
    <row r="99" spans="2:28">
      <c r="B99" s="604"/>
      <c r="C99" s="609"/>
      <c r="D99" s="473" t="s">
        <v>436</v>
      </c>
      <c r="E99" s="476" t="s">
        <v>131</v>
      </c>
      <c r="F99" s="476" t="s">
        <v>131</v>
      </c>
      <c r="G99" s="476" t="s">
        <v>131</v>
      </c>
      <c r="H99" s="476" t="s">
        <v>131</v>
      </c>
      <c r="I99" s="476" t="s">
        <v>131</v>
      </c>
      <c r="J99" s="476" t="s">
        <v>131</v>
      </c>
      <c r="K99" s="476" t="s">
        <v>131</v>
      </c>
      <c r="L99" s="476" t="s">
        <v>131</v>
      </c>
      <c r="M99" s="476" t="s">
        <v>131</v>
      </c>
      <c r="N99" s="476" t="s">
        <v>131</v>
      </c>
      <c r="O99" s="476" t="s">
        <v>131</v>
      </c>
      <c r="P99" s="476" t="s">
        <v>131</v>
      </c>
      <c r="Q99" s="476" t="s">
        <v>131</v>
      </c>
      <c r="R99" s="476" t="s">
        <v>131</v>
      </c>
      <c r="S99" s="476" t="s">
        <v>131</v>
      </c>
      <c r="T99" s="476" t="s">
        <v>131</v>
      </c>
      <c r="U99" s="476" t="s">
        <v>131</v>
      </c>
      <c r="V99" s="476" t="s">
        <v>131</v>
      </c>
      <c r="W99" s="476" t="s">
        <v>131</v>
      </c>
      <c r="X99" s="476" t="s">
        <v>131</v>
      </c>
      <c r="Y99" s="476" t="s">
        <v>131</v>
      </c>
      <c r="Z99" s="476" t="s">
        <v>131</v>
      </c>
      <c r="AA99" s="476" t="s">
        <v>131</v>
      </c>
      <c r="AB99" s="478" t="s">
        <v>131</v>
      </c>
    </row>
    <row r="100" spans="2:28">
      <c r="B100" s="604"/>
      <c r="C100" s="479" t="s">
        <v>127</v>
      </c>
      <c r="D100" s="427"/>
      <c r="E100" s="610" t="s">
        <v>430</v>
      </c>
      <c r="F100" s="610"/>
      <c r="G100" s="610"/>
      <c r="H100" s="610"/>
      <c r="I100" s="610"/>
      <c r="J100" s="610"/>
      <c r="K100" s="610"/>
      <c r="L100" s="610"/>
      <c r="M100" s="610"/>
      <c r="N100" s="610"/>
      <c r="O100" s="610"/>
      <c r="P100" s="610"/>
      <c r="Q100" s="610"/>
      <c r="R100" s="610"/>
      <c r="S100" s="610"/>
      <c r="T100" s="610"/>
      <c r="U100" s="610"/>
      <c r="V100" s="610"/>
      <c r="W100" s="610"/>
      <c r="X100" s="610"/>
      <c r="Y100" s="610"/>
      <c r="Z100" s="610"/>
      <c r="AA100" s="610"/>
      <c r="AB100" s="611"/>
    </row>
    <row r="101" spans="2:28">
      <c r="B101" s="604"/>
      <c r="C101" s="608" t="s">
        <v>438</v>
      </c>
      <c r="D101" s="473" t="s">
        <v>432</v>
      </c>
      <c r="E101" s="474">
        <v>0</v>
      </c>
      <c r="F101" s="474">
        <v>4.1666666666666664E-2</v>
      </c>
      <c r="G101" s="474">
        <v>8.3333333333333329E-2</v>
      </c>
      <c r="H101" s="474">
        <v>0.125</v>
      </c>
      <c r="I101" s="474">
        <v>0.16666666666666699</v>
      </c>
      <c r="J101" s="474">
        <v>0.20833333333333301</v>
      </c>
      <c r="K101" s="474">
        <v>0.25</v>
      </c>
      <c r="L101" s="474">
        <v>0.29166666666666702</v>
      </c>
      <c r="M101" s="474">
        <v>0.33333333333333298</v>
      </c>
      <c r="N101" s="474">
        <v>0.375</v>
      </c>
      <c r="O101" s="474">
        <v>0.41666666666666702</v>
      </c>
      <c r="P101" s="474">
        <v>0.45833333333333298</v>
      </c>
      <c r="Q101" s="474">
        <v>0.5</v>
      </c>
      <c r="R101" s="474">
        <v>0.54166666666666696</v>
      </c>
      <c r="S101" s="474">
        <v>0.58333333333333304</v>
      </c>
      <c r="T101" s="474">
        <v>0.625</v>
      </c>
      <c r="U101" s="474">
        <v>0.66666666666666696</v>
      </c>
      <c r="V101" s="474">
        <v>0.70833333333333304</v>
      </c>
      <c r="W101" s="474">
        <v>0.75</v>
      </c>
      <c r="X101" s="474">
        <v>0.79166666666666696</v>
      </c>
      <c r="Y101" s="474">
        <v>0.83333333333333304</v>
      </c>
      <c r="Z101" s="474">
        <v>0.875</v>
      </c>
      <c r="AA101" s="474">
        <v>0.91666666666666696</v>
      </c>
      <c r="AB101" s="475">
        <v>0.95833333333333304</v>
      </c>
    </row>
    <row r="102" spans="2:28">
      <c r="B102" s="604"/>
      <c r="C102" s="609"/>
      <c r="D102" s="473" t="s">
        <v>433</v>
      </c>
      <c r="E102" s="474">
        <v>4.1666666666666664E-2</v>
      </c>
      <c r="F102" s="474">
        <v>8.3333333333333329E-2</v>
      </c>
      <c r="G102" s="474">
        <v>0.125</v>
      </c>
      <c r="H102" s="474">
        <v>0.16666666666666699</v>
      </c>
      <c r="I102" s="474">
        <v>0.20833333333333301</v>
      </c>
      <c r="J102" s="474">
        <v>0.25</v>
      </c>
      <c r="K102" s="474">
        <v>0.29166666666666702</v>
      </c>
      <c r="L102" s="474">
        <v>0.33333333333333298</v>
      </c>
      <c r="M102" s="474">
        <v>0.375</v>
      </c>
      <c r="N102" s="474">
        <v>0.41666666666666702</v>
      </c>
      <c r="O102" s="474">
        <v>0.45833333333333298</v>
      </c>
      <c r="P102" s="474">
        <v>0.5</v>
      </c>
      <c r="Q102" s="474">
        <v>0.54166666666666696</v>
      </c>
      <c r="R102" s="474">
        <v>0.58333333333333304</v>
      </c>
      <c r="S102" s="474">
        <v>0.625</v>
      </c>
      <c r="T102" s="474">
        <v>0.66666666666666696</v>
      </c>
      <c r="U102" s="474">
        <v>0.70833333333333304</v>
      </c>
      <c r="V102" s="474">
        <v>0.75</v>
      </c>
      <c r="W102" s="474">
        <v>0.79166666666666696</v>
      </c>
      <c r="X102" s="474">
        <v>0.83333333333333304</v>
      </c>
      <c r="Y102" s="474">
        <v>0.875</v>
      </c>
      <c r="Z102" s="474">
        <v>0.91666666666666696</v>
      </c>
      <c r="AA102" s="474">
        <v>0.95833333333333304</v>
      </c>
      <c r="AB102" s="475">
        <v>1</v>
      </c>
    </row>
    <row r="103" spans="2:28">
      <c r="B103" s="604"/>
      <c r="C103" s="609"/>
      <c r="D103" s="473" t="s">
        <v>434</v>
      </c>
      <c r="E103" s="476" t="s">
        <v>131</v>
      </c>
      <c r="F103" s="476" t="s">
        <v>131</v>
      </c>
      <c r="G103" s="476" t="s">
        <v>131</v>
      </c>
      <c r="H103" s="476" t="s">
        <v>131</v>
      </c>
      <c r="I103" s="476" t="s">
        <v>131</v>
      </c>
      <c r="J103" s="476" t="s">
        <v>131</v>
      </c>
      <c r="K103" s="476" t="s">
        <v>131</v>
      </c>
      <c r="L103" s="476" t="s">
        <v>131</v>
      </c>
      <c r="M103" s="476" t="s">
        <v>131</v>
      </c>
      <c r="N103" s="476" t="s">
        <v>131</v>
      </c>
      <c r="O103" s="476" t="s">
        <v>131</v>
      </c>
      <c r="P103" s="476" t="s">
        <v>131</v>
      </c>
      <c r="Q103" s="476" t="s">
        <v>131</v>
      </c>
      <c r="R103" s="476" t="s">
        <v>131</v>
      </c>
      <c r="S103" s="476" t="s">
        <v>131</v>
      </c>
      <c r="T103" s="476" t="s">
        <v>131</v>
      </c>
      <c r="U103" s="476" t="s">
        <v>131</v>
      </c>
      <c r="V103" s="477" t="s">
        <v>133</v>
      </c>
      <c r="W103" s="477" t="s">
        <v>133</v>
      </c>
      <c r="X103" s="477" t="s">
        <v>133</v>
      </c>
      <c r="Y103" s="477" t="s">
        <v>133</v>
      </c>
      <c r="Z103" s="477" t="s">
        <v>133</v>
      </c>
      <c r="AA103" s="477" t="s">
        <v>133</v>
      </c>
      <c r="AB103" s="478" t="s">
        <v>131</v>
      </c>
    </row>
    <row r="104" spans="2:28">
      <c r="B104" s="604"/>
      <c r="C104" s="609"/>
      <c r="D104" s="473" t="s">
        <v>435</v>
      </c>
      <c r="E104" s="476" t="s">
        <v>131</v>
      </c>
      <c r="F104" s="476" t="s">
        <v>131</v>
      </c>
      <c r="G104" s="476" t="s">
        <v>131</v>
      </c>
      <c r="H104" s="476" t="s">
        <v>131</v>
      </c>
      <c r="I104" s="476" t="s">
        <v>131</v>
      </c>
      <c r="J104" s="476" t="s">
        <v>131</v>
      </c>
      <c r="K104" s="476" t="s">
        <v>131</v>
      </c>
      <c r="L104" s="476" t="s">
        <v>131</v>
      </c>
      <c r="M104" s="476" t="s">
        <v>131</v>
      </c>
      <c r="N104" s="476" t="s">
        <v>131</v>
      </c>
      <c r="O104" s="476" t="s">
        <v>131</v>
      </c>
      <c r="P104" s="476" t="s">
        <v>131</v>
      </c>
      <c r="Q104" s="476" t="s">
        <v>131</v>
      </c>
      <c r="R104" s="476" t="s">
        <v>131</v>
      </c>
      <c r="S104" s="476" t="s">
        <v>131</v>
      </c>
      <c r="T104" s="476" t="s">
        <v>131</v>
      </c>
      <c r="U104" s="476" t="s">
        <v>131</v>
      </c>
      <c r="V104" s="476" t="s">
        <v>131</v>
      </c>
      <c r="W104" s="476" t="s">
        <v>131</v>
      </c>
      <c r="X104" s="476" t="s">
        <v>131</v>
      </c>
      <c r="Y104" s="476" t="s">
        <v>131</v>
      </c>
      <c r="Z104" s="476" t="s">
        <v>131</v>
      </c>
      <c r="AA104" s="476" t="s">
        <v>131</v>
      </c>
      <c r="AB104" s="478" t="s">
        <v>131</v>
      </c>
    </row>
    <row r="105" spans="2:28" ht="14.4" thickBot="1">
      <c r="B105" s="605"/>
      <c r="C105" s="612"/>
      <c r="D105" s="480" t="s">
        <v>436</v>
      </c>
      <c r="E105" s="481" t="s">
        <v>131</v>
      </c>
      <c r="F105" s="481" t="s">
        <v>131</v>
      </c>
      <c r="G105" s="481" t="s">
        <v>131</v>
      </c>
      <c r="H105" s="481" t="s">
        <v>131</v>
      </c>
      <c r="I105" s="481" t="s">
        <v>131</v>
      </c>
      <c r="J105" s="481" t="s">
        <v>131</v>
      </c>
      <c r="K105" s="481" t="s">
        <v>131</v>
      </c>
      <c r="L105" s="481" t="s">
        <v>131</v>
      </c>
      <c r="M105" s="481" t="s">
        <v>131</v>
      </c>
      <c r="N105" s="481" t="s">
        <v>131</v>
      </c>
      <c r="O105" s="481" t="s">
        <v>131</v>
      </c>
      <c r="P105" s="481" t="s">
        <v>131</v>
      </c>
      <c r="Q105" s="481" t="s">
        <v>131</v>
      </c>
      <c r="R105" s="481" t="s">
        <v>131</v>
      </c>
      <c r="S105" s="481" t="s">
        <v>131</v>
      </c>
      <c r="T105" s="481" t="s">
        <v>131</v>
      </c>
      <c r="U105" s="481" t="s">
        <v>131</v>
      </c>
      <c r="V105" s="481" t="s">
        <v>131</v>
      </c>
      <c r="W105" s="481" t="s">
        <v>131</v>
      </c>
      <c r="X105" s="481" t="s">
        <v>131</v>
      </c>
      <c r="Y105" s="481" t="s">
        <v>131</v>
      </c>
      <c r="Z105" s="481" t="s">
        <v>131</v>
      </c>
      <c r="AA105" s="481" t="s">
        <v>131</v>
      </c>
      <c r="AB105" s="482" t="s">
        <v>131</v>
      </c>
    </row>
    <row r="110" spans="2:28">
      <c r="C110" s="27" t="s">
        <v>439</v>
      </c>
    </row>
    <row r="111" spans="2:28">
      <c r="C111" s="491" t="s">
        <v>127</v>
      </c>
      <c r="D111" s="491" t="s">
        <v>43</v>
      </c>
      <c r="E111" s="491" t="s">
        <v>440</v>
      </c>
      <c r="F111" s="491" t="s">
        <v>441</v>
      </c>
      <c r="G111" s="491" t="s">
        <v>442</v>
      </c>
      <c r="H111" s="491" t="s">
        <v>443</v>
      </c>
    </row>
    <row r="112" spans="2:28">
      <c r="C112" s="427" t="s">
        <v>84</v>
      </c>
      <c r="D112" s="427" t="s">
        <v>444</v>
      </c>
      <c r="E112" s="427">
        <v>5</v>
      </c>
      <c r="F112" s="427">
        <v>4</v>
      </c>
      <c r="G112" s="427">
        <v>22</v>
      </c>
      <c r="H112" s="427">
        <v>31</v>
      </c>
    </row>
    <row r="113" spans="2:13">
      <c r="C113" s="427" t="s">
        <v>84</v>
      </c>
      <c r="D113" s="427" t="s">
        <v>445</v>
      </c>
      <c r="E113" s="427">
        <v>4</v>
      </c>
      <c r="F113" s="427">
        <v>4</v>
      </c>
      <c r="G113" s="427">
        <v>20</v>
      </c>
      <c r="H113" s="427">
        <v>28</v>
      </c>
    </row>
    <row r="114" spans="2:13">
      <c r="C114" s="427" t="s">
        <v>85</v>
      </c>
      <c r="D114" s="427" t="s">
        <v>446</v>
      </c>
      <c r="E114" s="427">
        <v>4</v>
      </c>
      <c r="F114" s="427">
        <v>4</v>
      </c>
      <c r="G114" s="427">
        <v>23</v>
      </c>
      <c r="H114" s="427">
        <v>31</v>
      </c>
    </row>
    <row r="115" spans="2:13">
      <c r="C115" s="427" t="s">
        <v>85</v>
      </c>
      <c r="D115" s="427" t="s">
        <v>447</v>
      </c>
      <c r="E115" s="427">
        <v>6</v>
      </c>
      <c r="F115" s="427">
        <v>5</v>
      </c>
      <c r="G115" s="427">
        <v>19</v>
      </c>
      <c r="H115" s="427">
        <v>30</v>
      </c>
    </row>
    <row r="116" spans="2:13">
      <c r="C116" s="427" t="s">
        <v>85</v>
      </c>
      <c r="D116" s="427" t="s">
        <v>448</v>
      </c>
      <c r="E116" s="427">
        <v>5</v>
      </c>
      <c r="F116" s="427">
        <v>5</v>
      </c>
      <c r="G116" s="427">
        <v>21</v>
      </c>
      <c r="H116" s="427">
        <v>31</v>
      </c>
    </row>
    <row r="117" spans="2:13">
      <c r="C117" s="427" t="s">
        <v>86</v>
      </c>
      <c r="D117" s="427" t="s">
        <v>449</v>
      </c>
      <c r="E117" s="427">
        <v>5</v>
      </c>
      <c r="F117" s="427">
        <v>5</v>
      </c>
      <c r="G117" s="427">
        <v>20</v>
      </c>
      <c r="H117" s="427">
        <v>30</v>
      </c>
    </row>
    <row r="118" spans="2:13">
      <c r="C118" s="427" t="s">
        <v>86</v>
      </c>
      <c r="D118" s="427" t="s">
        <v>450</v>
      </c>
      <c r="E118" s="427">
        <v>5</v>
      </c>
      <c r="F118" s="427">
        <v>5</v>
      </c>
      <c r="G118" s="427">
        <v>21</v>
      </c>
      <c r="H118" s="427">
        <v>31</v>
      </c>
    </row>
    <row r="119" spans="2:13">
      <c r="C119" s="427" t="s">
        <v>86</v>
      </c>
      <c r="D119" s="427" t="s">
        <v>451</v>
      </c>
      <c r="E119" s="427">
        <v>4</v>
      </c>
      <c r="F119" s="427">
        <v>4</v>
      </c>
      <c r="G119" s="427">
        <v>23</v>
      </c>
      <c r="H119" s="427">
        <v>31</v>
      </c>
    </row>
    <row r="120" spans="2:13">
      <c r="C120" s="427" t="s">
        <v>86</v>
      </c>
      <c r="D120" s="427" t="s">
        <v>452</v>
      </c>
      <c r="E120" s="427">
        <v>6</v>
      </c>
      <c r="F120" s="427">
        <v>6</v>
      </c>
      <c r="G120" s="427">
        <v>18</v>
      </c>
      <c r="H120" s="427">
        <v>30</v>
      </c>
    </row>
    <row r="121" spans="2:13">
      <c r="C121" s="427" t="s">
        <v>85</v>
      </c>
      <c r="D121" s="427" t="s">
        <v>453</v>
      </c>
      <c r="E121" s="427">
        <v>8</v>
      </c>
      <c r="F121" s="427">
        <v>7</v>
      </c>
      <c r="G121" s="427">
        <v>16</v>
      </c>
      <c r="H121" s="427">
        <v>31</v>
      </c>
    </row>
    <row r="122" spans="2:13">
      <c r="C122" s="427" t="s">
        <v>85</v>
      </c>
      <c r="D122" s="427" t="s">
        <v>454</v>
      </c>
      <c r="E122" s="427">
        <v>4</v>
      </c>
      <c r="F122" s="427">
        <v>4</v>
      </c>
      <c r="G122" s="427">
        <v>22</v>
      </c>
      <c r="H122" s="427">
        <v>30</v>
      </c>
    </row>
    <row r="123" spans="2:13">
      <c r="C123" s="427" t="s">
        <v>84</v>
      </c>
      <c r="D123" s="427" t="s">
        <v>455</v>
      </c>
      <c r="E123" s="427">
        <v>5</v>
      </c>
      <c r="F123" s="427">
        <v>5</v>
      </c>
      <c r="G123" s="427">
        <v>21</v>
      </c>
      <c r="H123" s="427">
        <v>31</v>
      </c>
    </row>
    <row r="126" spans="2:13">
      <c r="B126" s="27" t="s">
        <v>456</v>
      </c>
    </row>
    <row r="127" spans="2:13" ht="14.4" thickBot="1">
      <c r="B127" s="27"/>
      <c r="I127" s="27" t="s">
        <v>457</v>
      </c>
    </row>
    <row r="128" spans="2:13" ht="14.4" thickBot="1">
      <c r="C128" s="27" t="s">
        <v>458</v>
      </c>
      <c r="I128" s="508"/>
      <c r="J128" s="509"/>
      <c r="K128" s="509" t="s">
        <v>459</v>
      </c>
      <c r="L128" s="509" t="s">
        <v>460</v>
      </c>
      <c r="M128" s="510" t="s">
        <v>461</v>
      </c>
    </row>
    <row r="129" spans="2:13">
      <c r="C129" s="492"/>
      <c r="D129" s="492" t="s">
        <v>442</v>
      </c>
      <c r="E129" s="492" t="s">
        <v>441</v>
      </c>
      <c r="F129" s="492" t="s">
        <v>440</v>
      </c>
      <c r="I129" s="600" t="s">
        <v>84</v>
      </c>
      <c r="J129" s="472" t="s">
        <v>131</v>
      </c>
      <c r="K129" s="472">
        <f>COUNTIFS($E$91:$AB$91,J129,$E$89:$AB$89,"&gt;="&amp;$C$80,$E$90:$AB$90,"&lt;="&amp;$C$81)</f>
        <v>0</v>
      </c>
      <c r="L129" s="472">
        <f>IF('אגירת אנרגיה'!$C$26&lt;&gt;קבועים!$C$2,0,COUNTIFS($E$92:$AB$92,J129,$E$89:$AB$89,"&gt;="&amp;$C$82,$E$90:$AB$90,"&lt;="&amp;$C$83))</f>
        <v>0</v>
      </c>
      <c r="M129" s="493">
        <f>IF('אגירת אנרגיה'!$C$29&lt;&gt;קבועים!$C$2,0,COUNTIFS($E$93:$AB$93,J129,$E$89:$AB$89,"&gt;="&amp;$C$84,$E$90:$AB$90,"&lt;="&amp;$C$85))</f>
        <v>0</v>
      </c>
    </row>
    <row r="130" spans="2:13" ht="14.4" thickBot="1">
      <c r="C130" s="427" t="s">
        <v>84</v>
      </c>
      <c r="D130" s="427">
        <f>SUMIFS(G$112:G$123,$C$112:$C$123,$C130)</f>
        <v>63</v>
      </c>
      <c r="E130" s="427">
        <f>SUMIFS(F$112:F$123,$C$112:$C$123,$C130)</f>
        <v>13</v>
      </c>
      <c r="F130" s="427">
        <f>SUMIFS(E$112:E$123,$C$112:$C$123,$C130)</f>
        <v>14</v>
      </c>
      <c r="I130" s="601"/>
      <c r="J130" s="494" t="s">
        <v>133</v>
      </c>
      <c r="K130" s="494">
        <f>COUNTIFS($E$91:$AB$91,J130,$E$89:$AB$89,"&gt;="&amp;$C$80,$E$90:$AB$90,"&lt;="&amp;$C$81)</f>
        <v>0</v>
      </c>
      <c r="L130" s="494">
        <f>IF('אגירת אנרגיה'!$C$26&lt;&gt;קבועים!$C$2,0,COUNTIFS($E$92:$AB$92,J130,$E$89:$AB$89,"&gt;="&amp;$C$82,$E$90:$AB$90,"&lt;="&amp;$C$83))</f>
        <v>0</v>
      </c>
      <c r="M130" s="495">
        <f>IF('אגירת אנרגיה'!$C$29&lt;&gt;קבועים!$C$2,0,COUNTIFS($E$93:$AB$93,J130,$E$89:$AB$89,"&gt;="&amp;$C$84,$E$90:$AB$90,"&lt;="&amp;$C$85))</f>
        <v>0</v>
      </c>
    </row>
    <row r="131" spans="2:13">
      <c r="C131" s="427" t="s">
        <v>85</v>
      </c>
      <c r="D131" s="427">
        <f>SUMIFS(G$112:G$123,$C$112:$C$123,$C131)</f>
        <v>101</v>
      </c>
      <c r="E131" s="427">
        <f>SUMIFS(F$112:F$123,$C$112:$C$123,$C131)</f>
        <v>25</v>
      </c>
      <c r="F131" s="427">
        <f>SUMIFS(E$112:E$123,$C$112:$C$123,$C131)</f>
        <v>27</v>
      </c>
      <c r="I131" s="600" t="s">
        <v>85</v>
      </c>
      <c r="J131" s="472" t="s">
        <v>131</v>
      </c>
      <c r="K131" s="472">
        <f>IF('אגירת אנרגיה'!$C$23&lt;&gt;קבועים!$C$2,0,COUNTIFS($E$97:$AB$97,J131,$E$95:$AB$95,"&gt;="&amp;$C$80,$E$96:$AB$96,"&lt;="&amp;$C$81))</f>
        <v>0</v>
      </c>
      <c r="L131" s="472">
        <f>IF(OR('אגירת אנרגיה'!$C$23&lt;&gt;קבועים!$C$2,'אגירת אנרגיה'!$C$26&lt;&gt;קבועים!$C$2),0,COUNTIFS($E$98:$AB$98,J131,$E$95:$AB$95,"&gt;="&amp;$C$82,$E$96:$AB$96,"&lt;="&amp;$C$83))</f>
        <v>0</v>
      </c>
      <c r="M131" s="493">
        <f>IF(OR('אגירת אנרגיה'!$C$23&lt;&gt;קבועים!$C$2,'אגירת אנרגיה'!$C$29&lt;&gt;קבועים!$C$2),0,COUNTIFS($E$99:$AB$99,J131,$E$95:$AB$95,"&gt;="&amp;$C$84,$E$96:$AB$96,"&lt;="&amp;$C$85))</f>
        <v>0</v>
      </c>
    </row>
    <row r="132" spans="2:13" ht="14.4" thickBot="1">
      <c r="C132" s="427" t="s">
        <v>86</v>
      </c>
      <c r="D132" s="427">
        <f>SUMIFS(G$112:G$123,$C$112:$C$123,$C132)</f>
        <v>82</v>
      </c>
      <c r="E132" s="427">
        <f>SUMIFS(F$112:F$123,$C$112:$C$123,$C132)</f>
        <v>20</v>
      </c>
      <c r="F132" s="427">
        <f>SUMIFS(E$112:E$123,$C$112:$C$123,$C132)</f>
        <v>20</v>
      </c>
      <c r="I132" s="601"/>
      <c r="J132" s="494" t="s">
        <v>133</v>
      </c>
      <c r="K132" s="494">
        <f>IF('אגירת אנרגיה'!$C$23&lt;&gt;קבועים!$C$2,0,COUNTIFS($E$97:$AB$97,J132,$E$95:$AB$95,"&gt;="&amp;$C$80,$E$96:$AB$96,"&lt;="&amp;$C$81))</f>
        <v>0</v>
      </c>
      <c r="L132" s="494">
        <f>IF(OR('אגירת אנרגיה'!$C$23&lt;&gt;קבועים!$C$2,'אגירת אנרגיה'!$C$26&lt;&gt;קבועים!$C$2),0,COUNTIFS($E$98:$AB$98,J132,$E$95:$AB$95,"&gt;="&amp;$C$82,$E$96:$AB$96,"&lt;="&amp;$C$83))</f>
        <v>0</v>
      </c>
      <c r="M132" s="495">
        <f>IF(OR('אגירת אנרגיה'!$C$23&lt;&gt;קבועים!$C$2,'אגירת אנרגיה'!$C$29&lt;&gt;קבועים!C2),0,COUNTIFS($E$99:$AB$99,J132,$E$95:$AB$95,"&gt;="&amp;$C$84,$E$96:$AB$96,"&lt;="&amp;$C$85))</f>
        <v>0</v>
      </c>
    </row>
    <row r="133" spans="2:13">
      <c r="I133" s="600" t="s">
        <v>86</v>
      </c>
      <c r="J133" s="472" t="s">
        <v>131</v>
      </c>
      <c r="K133" s="472">
        <f>COUNTIFS($E$103:$AB$103,J133,$E$101:$AB$101,"&gt;="&amp;$C$80,$E$102:$AB$102,"&lt;="&amp;$C$81)</f>
        <v>0</v>
      </c>
      <c r="L133" s="472">
        <f>IF('אגירת אנרגיה'!$C$26&lt;&gt;קבועים!$C$2,0,COUNTIFS($E$104:$AB$104,J133,$E$101:$AB$101,"&gt;="&amp;$C$82,$E$102:$AB$102,"&lt;="&amp;$C$83))</f>
        <v>0</v>
      </c>
      <c r="M133" s="493">
        <f>IF('אגירת אנרגיה'!$C$29&lt;&gt;קבועים!$C$2,0,COUNTIFS($E$105:$AB$105,J133,$E$101:$AB$101,"&gt;="&amp;$C$84,$E$102:$AB$102,"&lt;="&amp;$C$85))</f>
        <v>0</v>
      </c>
    </row>
    <row r="134" spans="2:13" ht="14.4" thickBot="1">
      <c r="I134" s="601"/>
      <c r="J134" s="494" t="s">
        <v>133</v>
      </c>
      <c r="K134" s="494">
        <f>COUNTIFS($E$103:$AB$103,J134,$E$101:$AB$101,"&gt;="&amp;$C$80,$E$102:$AB$102,"&lt;="&amp;$C$81)</f>
        <v>0</v>
      </c>
      <c r="L134" s="494">
        <f>IF('אגירת אנרגיה'!$C$26&lt;&gt;קבועים!$C$2,0,COUNTIFS($E$104:$AB$104,J134,$E$101:$AB$101,"&gt;="&amp;$C$82,$E$102:$AB$102,"&lt;="&amp;$C$83))</f>
        <v>0</v>
      </c>
      <c r="M134" s="495">
        <f>IF('אגירת אנרגיה'!$C$29&lt;&gt;קבועים!$C$2,0,COUNTIFS($E$105:$AB$105,J134,$E$101:$AB$101,"&gt;="&amp;$C$84,$E$102:$AB$102,"&lt;="&amp;$C$85))</f>
        <v>0</v>
      </c>
    </row>
    <row r="136" spans="2:13">
      <c r="C136" s="27" t="s">
        <v>462</v>
      </c>
    </row>
    <row r="137" spans="2:13">
      <c r="C137" s="491"/>
      <c r="D137" s="491" t="s">
        <v>459</v>
      </c>
      <c r="E137" s="491" t="s">
        <v>460</v>
      </c>
      <c r="F137" s="491" t="s">
        <v>461</v>
      </c>
      <c r="G137" s="491" t="s">
        <v>463</v>
      </c>
    </row>
    <row r="138" spans="2:13">
      <c r="C138" s="427" t="s">
        <v>84</v>
      </c>
      <c r="D138" s="427">
        <f>D130*K130</f>
        <v>0</v>
      </c>
      <c r="E138" s="427">
        <f>E130*L130</f>
        <v>0</v>
      </c>
      <c r="F138" s="427">
        <f>F130*M130</f>
        <v>0</v>
      </c>
      <c r="G138" s="427">
        <f>SUM(D138:F138)</f>
        <v>0</v>
      </c>
    </row>
    <row r="139" spans="2:13">
      <c r="C139" s="427" t="s">
        <v>85</v>
      </c>
      <c r="D139" s="427">
        <f>D131*K132</f>
        <v>0</v>
      </c>
      <c r="E139" s="427">
        <f>E131*L132</f>
        <v>0</v>
      </c>
      <c r="F139" s="427">
        <f>F131*M132</f>
        <v>0</v>
      </c>
      <c r="G139" s="427">
        <f>SUM(D139:F139)</f>
        <v>0</v>
      </c>
    </row>
    <row r="140" spans="2:13">
      <c r="C140" s="427" t="s">
        <v>86</v>
      </c>
      <c r="D140" s="427">
        <f>D132*K134</f>
        <v>0</v>
      </c>
      <c r="E140" s="427">
        <f>E132*L134</f>
        <v>0</v>
      </c>
      <c r="F140" s="427">
        <f>F132*M134</f>
        <v>0</v>
      </c>
      <c r="G140" s="427">
        <f>SUM(D140:F140)</f>
        <v>0</v>
      </c>
    </row>
    <row r="142" spans="2:13">
      <c r="B142" s="27" t="s">
        <v>464</v>
      </c>
    </row>
    <row r="143" spans="2:13">
      <c r="B143" s="86"/>
    </row>
    <row r="144" spans="2:13">
      <c r="B144" s="27"/>
    </row>
    <row r="145" spans="2:3">
      <c r="B145" s="486"/>
    </row>
    <row r="146" spans="2:3">
      <c r="C146" s="27" t="s">
        <v>465</v>
      </c>
    </row>
    <row r="147" spans="2:3" ht="12.6" customHeight="1">
      <c r="B147" s="463"/>
    </row>
    <row r="148" spans="2:3">
      <c r="C148" s="159" t="s">
        <v>466</v>
      </c>
    </row>
    <row r="149" spans="2:3">
      <c r="C149" s="159"/>
    </row>
    <row r="150" spans="2:3">
      <c r="C150" s="159"/>
    </row>
    <row r="151" spans="2:3">
      <c r="C151" s="159"/>
    </row>
    <row r="152" spans="2:3">
      <c r="C152" s="27" t="s">
        <v>467</v>
      </c>
    </row>
    <row r="153" spans="2:3">
      <c r="B153" t="s">
        <v>468</v>
      </c>
      <c r="C153" s="27">
        <f>('אגירת אנרגיה'!D21-'אגירת אנרגיה'!C21)*24</f>
        <v>0</v>
      </c>
    </row>
    <row r="154" spans="2:3">
      <c r="B154" t="s">
        <v>469</v>
      </c>
      <c r="C154" s="27">
        <f>('אגירת אנרגיה'!E26-'אגירת אנרגיה'!D26)*24</f>
        <v>0</v>
      </c>
    </row>
    <row r="155" spans="2:3">
      <c r="B155" t="s">
        <v>470</v>
      </c>
      <c r="C155" s="27">
        <f>('אגירת אנרגיה'!E29-'אגירת אנרגיה'!D29)*24</f>
        <v>0</v>
      </c>
    </row>
    <row r="156" spans="2:3">
      <c r="C156" s="159"/>
    </row>
    <row r="157" spans="2:3">
      <c r="C157" s="27" t="s">
        <v>471</v>
      </c>
    </row>
    <row r="158" spans="2:3">
      <c r="C158" s="27">
        <f>MAX(C153:C155)</f>
        <v>0</v>
      </c>
    </row>
    <row r="159" spans="2:3">
      <c r="C159" s="27"/>
    </row>
    <row r="160" spans="2:3">
      <c r="C160" s="27"/>
    </row>
    <row r="161" spans="1:16381">
      <c r="C161" s="27"/>
    </row>
    <row r="163" spans="1:16381" ht="18" thickBot="1">
      <c r="A163" s="602" t="s">
        <v>472</v>
      </c>
      <c r="B163" s="602"/>
      <c r="C163" s="154"/>
      <c r="D163" s="154"/>
      <c r="E163" s="154"/>
      <c r="F163" s="155"/>
      <c r="G163" s="154"/>
      <c r="H163" s="155"/>
      <c r="I163" s="154"/>
      <c r="J163" s="155"/>
      <c r="K163" s="154"/>
      <c r="L163" s="154"/>
      <c r="M163" s="154"/>
      <c r="N163" s="154"/>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c r="AJ163" s="154"/>
      <c r="AK163" s="154"/>
      <c r="AL163" s="154"/>
      <c r="AM163" s="154"/>
      <c r="AN163" s="154"/>
      <c r="AO163" s="154"/>
      <c r="AP163" s="154"/>
      <c r="AQ163" s="154"/>
      <c r="AR163" s="154"/>
      <c r="AS163" s="154"/>
      <c r="AT163" s="154"/>
      <c r="AU163" s="154"/>
      <c r="AV163" s="154"/>
      <c r="AW163" s="154"/>
      <c r="AX163" s="154"/>
      <c r="AY163" s="154"/>
      <c r="AZ163" s="154"/>
      <c r="BA163" s="154"/>
      <c r="BB163" s="154"/>
      <c r="BC163" s="154"/>
      <c r="BD163" s="154"/>
      <c r="BE163" s="154"/>
      <c r="BF163" s="154"/>
      <c r="BG163" s="154"/>
      <c r="BH163" s="154"/>
      <c r="BI163" s="154"/>
      <c r="BJ163" s="154"/>
      <c r="BK163" s="154"/>
      <c r="BL163" s="154"/>
      <c r="BM163" s="154"/>
      <c r="BN163" s="154"/>
      <c r="BO163" s="154"/>
      <c r="BP163" s="154"/>
      <c r="BQ163" s="154"/>
      <c r="BR163" s="154"/>
      <c r="BS163" s="154"/>
      <c r="BT163" s="154"/>
      <c r="BU163" s="154"/>
      <c r="BV163" s="154"/>
      <c r="BW163" s="154"/>
      <c r="BX163" s="154"/>
      <c r="BY163" s="154"/>
      <c r="BZ163" s="154"/>
      <c r="CA163" s="154"/>
      <c r="CB163" s="154"/>
      <c r="CC163" s="154"/>
      <c r="CD163" s="154"/>
      <c r="CE163" s="154"/>
      <c r="CF163" s="154"/>
      <c r="CG163" s="154"/>
      <c r="CH163" s="154"/>
      <c r="CI163" s="154"/>
      <c r="CJ163" s="154"/>
      <c r="CK163" s="154"/>
      <c r="CL163" s="154"/>
      <c r="CM163" s="154"/>
      <c r="CN163" s="154"/>
      <c r="CO163" s="154"/>
      <c r="CP163" s="154"/>
      <c r="CQ163" s="154"/>
      <c r="CR163" s="154"/>
      <c r="CS163" s="154"/>
      <c r="CT163" s="154"/>
      <c r="CU163" s="154"/>
      <c r="CV163" s="154"/>
      <c r="CW163" s="154"/>
      <c r="CX163" s="154"/>
      <c r="CY163" s="154"/>
      <c r="CZ163" s="154"/>
      <c r="DA163" s="154"/>
      <c r="DB163" s="154"/>
      <c r="DC163" s="154"/>
      <c r="DD163" s="154"/>
      <c r="DE163" s="154"/>
      <c r="DF163" s="154"/>
      <c r="DG163" s="154"/>
      <c r="DH163" s="154"/>
      <c r="DI163" s="154"/>
      <c r="DJ163" s="154"/>
      <c r="DK163" s="154"/>
      <c r="DL163" s="154"/>
      <c r="DM163" s="154"/>
      <c r="DN163" s="154"/>
      <c r="DO163" s="154"/>
      <c r="DP163" s="154"/>
      <c r="DQ163" s="154"/>
      <c r="DR163" s="154"/>
      <c r="DS163" s="154"/>
      <c r="DT163" s="154"/>
      <c r="DU163" s="154"/>
      <c r="DV163" s="154"/>
      <c r="DW163" s="154"/>
      <c r="DX163" s="154"/>
      <c r="DY163" s="154"/>
      <c r="DZ163" s="154"/>
      <c r="EA163" s="154"/>
      <c r="EB163" s="154"/>
      <c r="EC163" s="154"/>
      <c r="ED163" s="154"/>
      <c r="EE163" s="154"/>
      <c r="EF163" s="154"/>
      <c r="EG163" s="154"/>
      <c r="EH163" s="154"/>
      <c r="EI163" s="154"/>
      <c r="EJ163" s="154"/>
      <c r="EK163" s="154"/>
      <c r="EL163" s="154"/>
      <c r="EM163" s="154"/>
      <c r="EN163" s="154"/>
      <c r="EO163" s="154"/>
      <c r="EP163" s="154"/>
      <c r="EQ163" s="154"/>
      <c r="ER163" s="154"/>
      <c r="ES163" s="154"/>
      <c r="ET163" s="154"/>
      <c r="EU163" s="154"/>
      <c r="EV163" s="154"/>
      <c r="EW163" s="154"/>
      <c r="EX163" s="154"/>
      <c r="EY163" s="154"/>
      <c r="EZ163" s="154"/>
      <c r="FA163" s="154"/>
      <c r="FB163" s="154"/>
      <c r="FC163" s="154"/>
      <c r="FD163" s="154"/>
      <c r="FE163" s="154"/>
      <c r="FF163" s="154"/>
      <c r="FG163" s="154"/>
      <c r="FH163" s="154"/>
      <c r="FI163" s="154"/>
      <c r="FJ163" s="154"/>
      <c r="FK163" s="154"/>
      <c r="FL163" s="154"/>
      <c r="FM163" s="154"/>
      <c r="FN163" s="154"/>
      <c r="FO163" s="154"/>
      <c r="FP163" s="154"/>
      <c r="FQ163" s="154"/>
      <c r="FR163" s="154"/>
      <c r="FS163" s="154"/>
      <c r="FT163" s="154"/>
      <c r="FU163" s="154"/>
      <c r="FV163" s="154"/>
      <c r="FW163" s="154"/>
      <c r="FX163" s="154"/>
      <c r="FY163" s="154"/>
      <c r="FZ163" s="154"/>
      <c r="GA163" s="154"/>
      <c r="GB163" s="154"/>
      <c r="GC163" s="154"/>
      <c r="GD163" s="154"/>
      <c r="GE163" s="154"/>
      <c r="GF163" s="154"/>
      <c r="GG163" s="154"/>
      <c r="GH163" s="154"/>
      <c r="GI163" s="154"/>
      <c r="GJ163" s="154"/>
      <c r="GK163" s="154"/>
      <c r="GL163" s="154"/>
      <c r="GM163" s="154"/>
      <c r="GN163" s="154"/>
      <c r="GO163" s="154"/>
      <c r="GP163" s="154"/>
      <c r="GQ163" s="154"/>
      <c r="GR163" s="154"/>
      <c r="GS163" s="154"/>
      <c r="GT163" s="154"/>
      <c r="GU163" s="154"/>
      <c r="GV163" s="154"/>
      <c r="GW163" s="154"/>
      <c r="GX163" s="154"/>
      <c r="GY163" s="154"/>
      <c r="GZ163" s="154"/>
      <c r="HA163" s="154"/>
      <c r="HB163" s="154"/>
      <c r="HC163" s="154"/>
      <c r="HD163" s="154"/>
      <c r="HE163" s="154"/>
      <c r="HF163" s="154"/>
      <c r="HG163" s="154"/>
      <c r="HH163" s="154"/>
      <c r="HI163" s="154"/>
      <c r="HJ163" s="154"/>
      <c r="HK163" s="154"/>
      <c r="HL163" s="154"/>
      <c r="HM163" s="154"/>
      <c r="HN163" s="154"/>
      <c r="HO163" s="154"/>
      <c r="HP163" s="154"/>
      <c r="HQ163" s="154"/>
      <c r="HR163" s="154"/>
      <c r="HS163" s="154"/>
      <c r="HT163" s="154"/>
      <c r="HU163" s="154"/>
      <c r="HV163" s="154"/>
      <c r="HW163" s="154"/>
      <c r="HX163" s="154"/>
      <c r="HY163" s="154"/>
      <c r="HZ163" s="154"/>
      <c r="IA163" s="154"/>
      <c r="IB163" s="154"/>
      <c r="IC163" s="154"/>
      <c r="ID163" s="154"/>
      <c r="IE163" s="154"/>
      <c r="IF163" s="154"/>
      <c r="IG163" s="154"/>
      <c r="IH163" s="154"/>
      <c r="II163" s="154"/>
      <c r="IJ163" s="154"/>
      <c r="IK163" s="154"/>
      <c r="IL163" s="154"/>
      <c r="IM163" s="154"/>
      <c r="IN163" s="154"/>
      <c r="IO163" s="154"/>
      <c r="IP163" s="154"/>
      <c r="IQ163" s="154"/>
      <c r="IR163" s="154"/>
      <c r="IS163" s="154"/>
      <c r="IT163" s="154"/>
      <c r="IU163" s="154"/>
      <c r="IV163" s="154"/>
      <c r="IW163" s="154"/>
      <c r="IX163" s="154"/>
      <c r="IY163" s="154"/>
      <c r="IZ163" s="154"/>
      <c r="JA163" s="154"/>
      <c r="JB163" s="154"/>
      <c r="JC163" s="154"/>
      <c r="JD163" s="154"/>
      <c r="JE163" s="154"/>
      <c r="JF163" s="154"/>
      <c r="JG163" s="154"/>
      <c r="JH163" s="154"/>
      <c r="JI163" s="154"/>
      <c r="JJ163" s="154"/>
      <c r="JK163" s="154"/>
      <c r="JL163" s="154"/>
      <c r="JM163" s="154"/>
      <c r="JN163" s="154"/>
      <c r="JO163" s="154"/>
      <c r="JP163" s="154"/>
      <c r="JQ163" s="154"/>
      <c r="JR163" s="154"/>
      <c r="JS163" s="154"/>
      <c r="JT163" s="154"/>
      <c r="JU163" s="154"/>
      <c r="JV163" s="154"/>
      <c r="JW163" s="154"/>
      <c r="JX163" s="154"/>
      <c r="JY163" s="154"/>
      <c r="JZ163" s="154"/>
      <c r="KA163" s="154"/>
      <c r="KB163" s="154"/>
      <c r="KC163" s="154"/>
      <c r="KD163" s="154"/>
      <c r="KE163" s="154"/>
      <c r="KF163" s="154"/>
      <c r="KG163" s="154"/>
      <c r="KH163" s="154"/>
      <c r="KI163" s="154"/>
      <c r="KJ163" s="154"/>
      <c r="KK163" s="154"/>
      <c r="KL163" s="154"/>
      <c r="KM163" s="154"/>
      <c r="KN163" s="154"/>
      <c r="KO163" s="154"/>
      <c r="KP163" s="154"/>
      <c r="KQ163" s="154"/>
      <c r="KR163" s="154"/>
      <c r="KS163" s="154"/>
      <c r="KT163" s="154"/>
      <c r="KU163" s="154"/>
      <c r="KV163" s="154"/>
      <c r="KW163" s="154"/>
      <c r="KX163" s="154"/>
      <c r="KY163" s="154"/>
      <c r="KZ163" s="154"/>
      <c r="LA163" s="154"/>
      <c r="LB163" s="154"/>
      <c r="LC163" s="154"/>
      <c r="LD163" s="154"/>
      <c r="LE163" s="154"/>
      <c r="LF163" s="154"/>
      <c r="LG163" s="154"/>
      <c r="LH163" s="154"/>
      <c r="LI163" s="154"/>
      <c r="LJ163" s="154"/>
      <c r="LK163" s="154"/>
      <c r="LL163" s="154"/>
      <c r="LM163" s="154"/>
      <c r="LN163" s="154"/>
      <c r="LO163" s="154"/>
      <c r="LP163" s="154"/>
      <c r="LQ163" s="154"/>
      <c r="LR163" s="154"/>
      <c r="LS163" s="154"/>
      <c r="LT163" s="154"/>
      <c r="LU163" s="154"/>
      <c r="LV163" s="154"/>
      <c r="LW163" s="154"/>
      <c r="LX163" s="154"/>
      <c r="LY163" s="154"/>
      <c r="LZ163" s="154"/>
      <c r="MA163" s="154"/>
      <c r="MB163" s="154"/>
      <c r="MC163" s="154"/>
      <c r="MD163" s="154"/>
      <c r="ME163" s="154"/>
      <c r="MF163" s="154"/>
      <c r="MG163" s="154"/>
      <c r="MH163" s="154"/>
      <c r="MI163" s="154"/>
      <c r="MJ163" s="154"/>
      <c r="MK163" s="154"/>
      <c r="ML163" s="154"/>
      <c r="MM163" s="154"/>
      <c r="MN163" s="154"/>
      <c r="MO163" s="154"/>
      <c r="MP163" s="154"/>
      <c r="MQ163" s="154"/>
      <c r="MR163" s="154"/>
      <c r="MS163" s="154"/>
      <c r="MT163" s="154"/>
      <c r="MU163" s="154"/>
      <c r="MV163" s="154"/>
      <c r="MW163" s="154"/>
      <c r="MX163" s="154"/>
      <c r="MY163" s="154"/>
      <c r="MZ163" s="154"/>
      <c r="NA163" s="154"/>
      <c r="NB163" s="154"/>
      <c r="NC163" s="154"/>
      <c r="ND163" s="154"/>
      <c r="NE163" s="154"/>
      <c r="NF163" s="154"/>
      <c r="NG163" s="154"/>
      <c r="NH163" s="154"/>
      <c r="NI163" s="154"/>
      <c r="NJ163" s="154"/>
      <c r="NK163" s="154"/>
      <c r="NL163" s="154"/>
      <c r="NM163" s="154"/>
      <c r="NN163" s="154"/>
      <c r="NO163" s="154"/>
      <c r="NP163" s="154"/>
      <c r="NQ163" s="154"/>
      <c r="NR163" s="154"/>
      <c r="NS163" s="154"/>
      <c r="NT163" s="154"/>
      <c r="NU163" s="154"/>
      <c r="NV163" s="154"/>
      <c r="NW163" s="154"/>
      <c r="NX163" s="154"/>
      <c r="NY163" s="154"/>
      <c r="NZ163" s="154"/>
      <c r="OA163" s="154"/>
      <c r="OB163" s="154"/>
      <c r="OC163" s="154"/>
      <c r="OD163" s="154"/>
      <c r="OE163" s="154"/>
      <c r="OF163" s="154"/>
      <c r="OG163" s="154"/>
      <c r="OH163" s="154"/>
      <c r="OI163" s="154"/>
      <c r="OJ163" s="154"/>
      <c r="OK163" s="154"/>
      <c r="OL163" s="154"/>
      <c r="OM163" s="154"/>
      <c r="ON163" s="154"/>
      <c r="OO163" s="154"/>
      <c r="OP163" s="154"/>
      <c r="OQ163" s="154"/>
      <c r="OR163" s="154"/>
      <c r="OS163" s="154"/>
      <c r="OT163" s="154"/>
      <c r="OU163" s="154"/>
      <c r="OV163" s="154"/>
      <c r="OW163" s="154"/>
      <c r="OX163" s="154"/>
      <c r="OY163" s="154"/>
      <c r="OZ163" s="154"/>
      <c r="PA163" s="154"/>
      <c r="PB163" s="154"/>
      <c r="PC163" s="154"/>
      <c r="PD163" s="154"/>
      <c r="PE163" s="154"/>
      <c r="PF163" s="154"/>
      <c r="PG163" s="154"/>
      <c r="PH163" s="154"/>
      <c r="PI163" s="154"/>
      <c r="PJ163" s="154"/>
      <c r="PK163" s="154"/>
      <c r="PL163" s="154"/>
      <c r="PM163" s="154"/>
      <c r="PN163" s="154"/>
      <c r="PO163" s="154"/>
      <c r="PP163" s="154"/>
      <c r="PQ163" s="154"/>
      <c r="PR163" s="154"/>
      <c r="PS163" s="154"/>
      <c r="PT163" s="154"/>
      <c r="PU163" s="154"/>
      <c r="PV163" s="154"/>
      <c r="PW163" s="154"/>
      <c r="PX163" s="154"/>
      <c r="PY163" s="154"/>
      <c r="PZ163" s="154"/>
      <c r="QA163" s="154"/>
      <c r="QB163" s="154"/>
      <c r="QC163" s="154"/>
      <c r="QD163" s="154"/>
      <c r="QE163" s="154"/>
      <c r="QF163" s="154"/>
      <c r="QG163" s="154"/>
      <c r="QH163" s="154"/>
      <c r="QI163" s="154"/>
      <c r="QJ163" s="154"/>
      <c r="QK163" s="154"/>
      <c r="QL163" s="154"/>
      <c r="QM163" s="154"/>
      <c r="QN163" s="154"/>
      <c r="QO163" s="154"/>
      <c r="QP163" s="154"/>
      <c r="QQ163" s="154"/>
      <c r="QR163" s="154"/>
      <c r="QS163" s="154"/>
      <c r="QT163" s="154"/>
      <c r="QU163" s="154"/>
      <c r="QV163" s="154"/>
      <c r="QW163" s="154"/>
      <c r="QX163" s="154"/>
      <c r="QY163" s="154"/>
      <c r="QZ163" s="154"/>
      <c r="RA163" s="154"/>
      <c r="RB163" s="154"/>
      <c r="RC163" s="154"/>
      <c r="RD163" s="154"/>
      <c r="RE163" s="154"/>
      <c r="RF163" s="154"/>
      <c r="RG163" s="154"/>
      <c r="RH163" s="154"/>
      <c r="RI163" s="154"/>
      <c r="RJ163" s="154"/>
      <c r="RK163" s="154"/>
      <c r="RL163" s="154"/>
      <c r="RM163" s="154"/>
      <c r="RN163" s="154"/>
      <c r="RO163" s="154"/>
      <c r="RP163" s="154"/>
      <c r="RQ163" s="154"/>
      <c r="RR163" s="154"/>
      <c r="RS163" s="154"/>
      <c r="RT163" s="154"/>
      <c r="RU163" s="154"/>
      <c r="RV163" s="154"/>
      <c r="RW163" s="154"/>
      <c r="RX163" s="154"/>
      <c r="RY163" s="154"/>
      <c r="RZ163" s="154"/>
      <c r="SA163" s="154"/>
      <c r="SB163" s="154"/>
      <c r="SC163" s="154"/>
      <c r="SD163" s="154"/>
      <c r="SE163" s="154"/>
      <c r="SF163" s="154"/>
      <c r="SG163" s="154"/>
      <c r="SH163" s="154"/>
      <c r="SI163" s="154"/>
      <c r="SJ163" s="154"/>
      <c r="SK163" s="154"/>
      <c r="SL163" s="154"/>
      <c r="SM163" s="154"/>
      <c r="SN163" s="154"/>
      <c r="SO163" s="154"/>
      <c r="SP163" s="154"/>
      <c r="SQ163" s="154"/>
      <c r="SR163" s="154"/>
      <c r="SS163" s="154"/>
      <c r="ST163" s="154"/>
      <c r="SU163" s="154"/>
      <c r="SV163" s="154"/>
      <c r="SW163" s="154"/>
      <c r="SX163" s="154"/>
      <c r="SY163" s="154"/>
      <c r="SZ163" s="154"/>
      <c r="TA163" s="154"/>
      <c r="TB163" s="154"/>
      <c r="TC163" s="154"/>
      <c r="TD163" s="154"/>
      <c r="TE163" s="154"/>
      <c r="TF163" s="154"/>
      <c r="TG163" s="154"/>
      <c r="TH163" s="154"/>
      <c r="TI163" s="154"/>
      <c r="TJ163" s="154"/>
      <c r="TK163" s="154"/>
      <c r="TL163" s="154"/>
      <c r="TM163" s="154"/>
      <c r="TN163" s="154"/>
      <c r="TO163" s="154"/>
      <c r="TP163" s="154"/>
      <c r="TQ163" s="154"/>
      <c r="TR163" s="154"/>
      <c r="TS163" s="154"/>
      <c r="TT163" s="154"/>
      <c r="TU163" s="154"/>
      <c r="TV163" s="154"/>
      <c r="TW163" s="154"/>
      <c r="TX163" s="154"/>
      <c r="TY163" s="154"/>
      <c r="TZ163" s="154"/>
      <c r="UA163" s="154"/>
      <c r="UB163" s="154"/>
      <c r="UC163" s="154"/>
      <c r="UD163" s="154"/>
      <c r="UE163" s="154"/>
      <c r="UF163" s="154"/>
      <c r="UG163" s="154"/>
      <c r="UH163" s="154"/>
      <c r="UI163" s="154"/>
      <c r="UJ163" s="154"/>
      <c r="UK163" s="154"/>
      <c r="UL163" s="154"/>
      <c r="UM163" s="154"/>
      <c r="UN163" s="154"/>
      <c r="UO163" s="154"/>
      <c r="UP163" s="154"/>
      <c r="UQ163" s="154"/>
      <c r="UR163" s="154"/>
      <c r="US163" s="154"/>
      <c r="UT163" s="154"/>
      <c r="UU163" s="154"/>
      <c r="UV163" s="154"/>
      <c r="UW163" s="154"/>
      <c r="UX163" s="154"/>
      <c r="UY163" s="154"/>
      <c r="UZ163" s="154"/>
      <c r="VA163" s="154"/>
      <c r="VB163" s="154"/>
      <c r="VC163" s="154"/>
      <c r="VD163" s="154"/>
      <c r="VE163" s="154"/>
      <c r="VF163" s="154"/>
      <c r="VG163" s="154"/>
      <c r="VH163" s="154"/>
      <c r="VI163" s="154"/>
      <c r="VJ163" s="154"/>
      <c r="VK163" s="154"/>
      <c r="VL163" s="154"/>
      <c r="VM163" s="154"/>
      <c r="VN163" s="154"/>
      <c r="VO163" s="154"/>
      <c r="VP163" s="154"/>
      <c r="VQ163" s="154"/>
      <c r="VR163" s="154"/>
      <c r="VS163" s="154"/>
      <c r="VT163" s="154"/>
      <c r="VU163" s="154"/>
      <c r="VV163" s="154"/>
      <c r="VW163" s="154"/>
      <c r="VX163" s="154"/>
      <c r="VY163" s="154"/>
      <c r="VZ163" s="154"/>
      <c r="WA163" s="154"/>
      <c r="WB163" s="154"/>
      <c r="WC163" s="154"/>
      <c r="WD163" s="154"/>
      <c r="WE163" s="154"/>
      <c r="WF163" s="154"/>
      <c r="WG163" s="154"/>
      <c r="WH163" s="154"/>
      <c r="WI163" s="154"/>
      <c r="WJ163" s="154"/>
      <c r="WK163" s="154"/>
      <c r="WL163" s="154"/>
      <c r="WM163" s="154"/>
      <c r="WN163" s="154"/>
      <c r="WO163" s="154"/>
      <c r="WP163" s="154"/>
      <c r="WQ163" s="154"/>
      <c r="WR163" s="154"/>
      <c r="WS163" s="154"/>
      <c r="WT163" s="154"/>
      <c r="WU163" s="154"/>
      <c r="WV163" s="154"/>
      <c r="WW163" s="154"/>
      <c r="WX163" s="154"/>
      <c r="WY163" s="154"/>
      <c r="WZ163" s="154"/>
      <c r="XA163" s="154"/>
      <c r="XB163" s="154"/>
      <c r="XC163" s="154"/>
      <c r="XD163" s="154"/>
      <c r="XE163" s="154"/>
      <c r="XF163" s="154"/>
      <c r="XG163" s="154"/>
      <c r="XH163" s="154"/>
      <c r="XI163" s="154"/>
      <c r="XJ163" s="154"/>
      <c r="XK163" s="154"/>
      <c r="XL163" s="154"/>
      <c r="XM163" s="154"/>
      <c r="XN163" s="154"/>
      <c r="XO163" s="154"/>
      <c r="XP163" s="154"/>
      <c r="XQ163" s="154"/>
      <c r="XR163" s="154"/>
      <c r="XS163" s="154"/>
      <c r="XT163" s="154"/>
      <c r="XU163" s="154"/>
      <c r="XV163" s="154"/>
      <c r="XW163" s="154"/>
      <c r="XX163" s="154"/>
      <c r="XY163" s="154"/>
      <c r="XZ163" s="154"/>
      <c r="YA163" s="154"/>
      <c r="YB163" s="154"/>
      <c r="YC163" s="154"/>
      <c r="YD163" s="154"/>
      <c r="YE163" s="154"/>
      <c r="YF163" s="154"/>
      <c r="YG163" s="154"/>
      <c r="YH163" s="154"/>
      <c r="YI163" s="154"/>
      <c r="YJ163" s="154"/>
      <c r="YK163" s="154"/>
      <c r="YL163" s="154"/>
      <c r="YM163" s="154"/>
      <c r="YN163" s="154"/>
      <c r="YO163" s="154"/>
      <c r="YP163" s="154"/>
      <c r="YQ163" s="154"/>
      <c r="YR163" s="154"/>
      <c r="YS163" s="154"/>
      <c r="YT163" s="154"/>
      <c r="YU163" s="154"/>
      <c r="YV163" s="154"/>
      <c r="YW163" s="154"/>
      <c r="YX163" s="154"/>
      <c r="YY163" s="154"/>
      <c r="YZ163" s="154"/>
      <c r="ZA163" s="154"/>
      <c r="ZB163" s="154"/>
      <c r="ZC163" s="154"/>
      <c r="ZD163" s="154"/>
      <c r="ZE163" s="154"/>
      <c r="ZF163" s="154"/>
      <c r="ZG163" s="154"/>
      <c r="ZH163" s="154"/>
      <c r="ZI163" s="154"/>
      <c r="ZJ163" s="154"/>
      <c r="ZK163" s="154"/>
      <c r="ZL163" s="154"/>
      <c r="ZM163" s="154"/>
      <c r="ZN163" s="154"/>
      <c r="ZO163" s="154"/>
      <c r="ZP163" s="154"/>
      <c r="ZQ163" s="154"/>
      <c r="ZR163" s="154"/>
      <c r="ZS163" s="154"/>
      <c r="ZT163" s="154"/>
      <c r="ZU163" s="154"/>
      <c r="ZV163" s="154"/>
      <c r="ZW163" s="154"/>
      <c r="ZX163" s="154"/>
      <c r="ZY163" s="154"/>
      <c r="ZZ163" s="154"/>
      <c r="AAA163" s="154"/>
      <c r="AAB163" s="154"/>
      <c r="AAC163" s="154"/>
      <c r="AAD163" s="154"/>
      <c r="AAE163" s="154"/>
      <c r="AAF163" s="154"/>
      <c r="AAG163" s="154"/>
      <c r="AAH163" s="154"/>
      <c r="AAI163" s="154"/>
      <c r="AAJ163" s="154"/>
      <c r="AAK163" s="154"/>
      <c r="AAL163" s="154"/>
      <c r="AAM163" s="154"/>
      <c r="AAN163" s="154"/>
      <c r="AAO163" s="154"/>
      <c r="AAP163" s="154"/>
      <c r="AAQ163" s="154"/>
      <c r="AAR163" s="154"/>
      <c r="AAS163" s="154"/>
      <c r="AAT163" s="154"/>
      <c r="AAU163" s="154"/>
      <c r="AAV163" s="154"/>
      <c r="AAW163" s="154"/>
      <c r="AAX163" s="154"/>
      <c r="AAY163" s="154"/>
      <c r="AAZ163" s="154"/>
      <c r="ABA163" s="154"/>
      <c r="ABB163" s="154"/>
      <c r="ABC163" s="154"/>
      <c r="ABD163" s="154"/>
      <c r="ABE163" s="154"/>
      <c r="ABF163" s="154"/>
      <c r="ABG163" s="154"/>
      <c r="ABH163" s="154"/>
      <c r="ABI163" s="154"/>
      <c r="ABJ163" s="154"/>
      <c r="ABK163" s="154"/>
      <c r="ABL163" s="154"/>
      <c r="ABM163" s="154"/>
      <c r="ABN163" s="154"/>
      <c r="ABO163" s="154"/>
      <c r="ABP163" s="154"/>
      <c r="ABQ163" s="154"/>
      <c r="ABR163" s="154"/>
      <c r="ABS163" s="154"/>
      <c r="ABT163" s="154"/>
      <c r="ABU163" s="154"/>
      <c r="ABV163" s="154"/>
      <c r="ABW163" s="154"/>
      <c r="ABX163" s="154"/>
      <c r="ABY163" s="154"/>
      <c r="ABZ163" s="154"/>
      <c r="ACA163" s="154"/>
      <c r="ACB163" s="154"/>
      <c r="ACC163" s="154"/>
      <c r="ACD163" s="154"/>
      <c r="ACE163" s="154"/>
      <c r="ACF163" s="154"/>
      <c r="ACG163" s="154"/>
      <c r="ACH163" s="154"/>
      <c r="ACI163" s="154"/>
      <c r="ACJ163" s="154"/>
      <c r="ACK163" s="154"/>
      <c r="ACL163" s="154"/>
      <c r="ACM163" s="154"/>
      <c r="ACN163" s="154"/>
      <c r="ACO163" s="154"/>
      <c r="ACP163" s="154"/>
      <c r="ACQ163" s="154"/>
      <c r="ACR163" s="154"/>
      <c r="ACS163" s="154"/>
      <c r="ACT163" s="154"/>
      <c r="ACU163" s="154"/>
      <c r="ACV163" s="154"/>
      <c r="ACW163" s="154"/>
      <c r="ACX163" s="154"/>
      <c r="ACY163" s="154"/>
      <c r="ACZ163" s="154"/>
      <c r="ADA163" s="154"/>
      <c r="ADB163" s="154"/>
      <c r="ADC163" s="154"/>
      <c r="ADD163" s="154"/>
      <c r="ADE163" s="154"/>
      <c r="ADF163" s="154"/>
      <c r="ADG163" s="154"/>
      <c r="ADH163" s="154"/>
      <c r="ADI163" s="154"/>
      <c r="ADJ163" s="154"/>
      <c r="ADK163" s="154"/>
      <c r="ADL163" s="154"/>
      <c r="ADM163" s="154"/>
      <c r="ADN163" s="154"/>
      <c r="ADO163" s="154"/>
      <c r="ADP163" s="154"/>
      <c r="ADQ163" s="154"/>
      <c r="ADR163" s="154"/>
      <c r="ADS163" s="154"/>
      <c r="ADT163" s="154"/>
      <c r="ADU163" s="154"/>
      <c r="ADV163" s="154"/>
      <c r="ADW163" s="154"/>
      <c r="ADX163" s="154"/>
      <c r="ADY163" s="154"/>
      <c r="ADZ163" s="154"/>
      <c r="AEA163" s="154"/>
      <c r="AEB163" s="154"/>
      <c r="AEC163" s="154"/>
      <c r="AED163" s="154"/>
      <c r="AEE163" s="154"/>
      <c r="AEF163" s="154"/>
      <c r="AEG163" s="154"/>
      <c r="AEH163" s="154"/>
      <c r="AEI163" s="154"/>
      <c r="AEJ163" s="154"/>
      <c r="AEK163" s="154"/>
      <c r="AEL163" s="154"/>
      <c r="AEM163" s="154"/>
      <c r="AEN163" s="154"/>
      <c r="AEO163" s="154"/>
      <c r="AEP163" s="154"/>
      <c r="AEQ163" s="154"/>
      <c r="AER163" s="154"/>
      <c r="AES163" s="154"/>
      <c r="AET163" s="154"/>
      <c r="AEU163" s="154"/>
      <c r="AEV163" s="154"/>
      <c r="AEW163" s="154"/>
      <c r="AEX163" s="154"/>
      <c r="AEY163" s="154"/>
      <c r="AEZ163" s="154"/>
      <c r="AFA163" s="154"/>
      <c r="AFB163" s="154"/>
      <c r="AFC163" s="154"/>
      <c r="AFD163" s="154"/>
      <c r="AFE163" s="154"/>
      <c r="AFF163" s="154"/>
      <c r="AFG163" s="154"/>
      <c r="AFH163" s="154"/>
      <c r="AFI163" s="154"/>
      <c r="AFJ163" s="154"/>
      <c r="AFK163" s="154"/>
      <c r="AFL163" s="154"/>
      <c r="AFM163" s="154"/>
      <c r="AFN163" s="154"/>
      <c r="AFO163" s="154"/>
      <c r="AFP163" s="154"/>
      <c r="AFQ163" s="154"/>
      <c r="AFR163" s="154"/>
      <c r="AFS163" s="154"/>
      <c r="AFT163" s="154"/>
      <c r="AFU163" s="154"/>
      <c r="AFV163" s="154"/>
      <c r="AFW163" s="154"/>
      <c r="AFX163" s="154"/>
      <c r="AFY163" s="154"/>
      <c r="AFZ163" s="154"/>
      <c r="AGA163" s="154"/>
      <c r="AGB163" s="154"/>
      <c r="AGC163" s="154"/>
      <c r="AGD163" s="154"/>
      <c r="AGE163" s="154"/>
      <c r="AGF163" s="154"/>
      <c r="AGG163" s="154"/>
      <c r="AGH163" s="154"/>
      <c r="AGI163" s="154"/>
      <c r="AGJ163" s="154"/>
      <c r="AGK163" s="154"/>
      <c r="AGL163" s="154"/>
      <c r="AGM163" s="154"/>
      <c r="AGN163" s="154"/>
      <c r="AGO163" s="154"/>
      <c r="AGP163" s="154"/>
      <c r="AGQ163" s="154"/>
      <c r="AGR163" s="154"/>
      <c r="AGS163" s="154"/>
      <c r="AGT163" s="154"/>
      <c r="AGU163" s="154"/>
      <c r="AGV163" s="154"/>
      <c r="AGW163" s="154"/>
      <c r="AGX163" s="154"/>
      <c r="AGY163" s="154"/>
      <c r="AGZ163" s="154"/>
      <c r="AHA163" s="154"/>
      <c r="AHB163" s="154"/>
      <c r="AHC163" s="154"/>
      <c r="AHD163" s="154"/>
      <c r="AHE163" s="154"/>
      <c r="AHF163" s="154"/>
      <c r="AHG163" s="154"/>
      <c r="AHH163" s="154"/>
      <c r="AHI163" s="154"/>
      <c r="AHJ163" s="154"/>
      <c r="AHK163" s="154"/>
      <c r="AHL163" s="154"/>
      <c r="AHM163" s="154"/>
      <c r="AHN163" s="154"/>
      <c r="AHO163" s="154"/>
      <c r="AHP163" s="154"/>
      <c r="AHQ163" s="154"/>
      <c r="AHR163" s="154"/>
      <c r="AHS163" s="154"/>
      <c r="AHT163" s="154"/>
      <c r="AHU163" s="154"/>
      <c r="AHV163" s="154"/>
      <c r="AHW163" s="154"/>
      <c r="AHX163" s="154"/>
      <c r="AHY163" s="154"/>
      <c r="AHZ163" s="154"/>
      <c r="AIA163" s="154"/>
      <c r="AIB163" s="154"/>
      <c r="AIC163" s="154"/>
      <c r="AID163" s="154"/>
      <c r="AIE163" s="154"/>
      <c r="AIF163" s="154"/>
      <c r="AIG163" s="154"/>
      <c r="AIH163" s="154"/>
      <c r="AII163" s="154"/>
      <c r="AIJ163" s="154"/>
      <c r="AIK163" s="154"/>
      <c r="AIL163" s="154"/>
      <c r="AIM163" s="154"/>
      <c r="AIN163" s="154"/>
      <c r="AIO163" s="154"/>
      <c r="AIP163" s="154"/>
      <c r="AIQ163" s="154"/>
      <c r="AIR163" s="154"/>
      <c r="AIS163" s="154"/>
      <c r="AIT163" s="154"/>
      <c r="AIU163" s="154"/>
      <c r="AIV163" s="154"/>
      <c r="AIW163" s="154"/>
      <c r="AIX163" s="154"/>
      <c r="AIY163" s="154"/>
      <c r="AIZ163" s="154"/>
      <c r="AJA163" s="154"/>
      <c r="AJB163" s="154"/>
      <c r="AJC163" s="154"/>
      <c r="AJD163" s="154"/>
      <c r="AJE163" s="154"/>
      <c r="AJF163" s="154"/>
      <c r="AJG163" s="154"/>
      <c r="AJH163" s="154"/>
      <c r="AJI163" s="154"/>
      <c r="AJJ163" s="154"/>
      <c r="AJK163" s="154"/>
      <c r="AJL163" s="154"/>
      <c r="AJM163" s="154"/>
      <c r="AJN163" s="154"/>
      <c r="AJO163" s="154"/>
      <c r="AJP163" s="154"/>
      <c r="AJQ163" s="154"/>
      <c r="AJR163" s="154"/>
      <c r="AJS163" s="154"/>
      <c r="AJT163" s="154"/>
      <c r="AJU163" s="154"/>
      <c r="AJV163" s="154"/>
      <c r="AJW163" s="154"/>
      <c r="AJX163" s="154"/>
      <c r="AJY163" s="154"/>
      <c r="AJZ163" s="154"/>
      <c r="AKA163" s="154"/>
      <c r="AKB163" s="154"/>
      <c r="AKC163" s="154"/>
      <c r="AKD163" s="154"/>
      <c r="AKE163" s="154"/>
      <c r="AKF163" s="154"/>
      <c r="AKG163" s="154"/>
      <c r="AKH163" s="154"/>
      <c r="AKI163" s="154"/>
      <c r="AKJ163" s="154"/>
      <c r="AKK163" s="154"/>
      <c r="AKL163" s="154"/>
      <c r="AKM163" s="154"/>
      <c r="AKN163" s="154"/>
      <c r="AKO163" s="154"/>
      <c r="AKP163" s="154"/>
      <c r="AKQ163" s="154"/>
      <c r="AKR163" s="154"/>
      <c r="AKS163" s="154"/>
      <c r="AKT163" s="154"/>
      <c r="AKU163" s="154"/>
      <c r="AKV163" s="154"/>
      <c r="AKW163" s="154"/>
      <c r="AKX163" s="154"/>
      <c r="AKY163" s="154"/>
      <c r="AKZ163" s="154"/>
      <c r="ALA163" s="154"/>
      <c r="ALB163" s="154"/>
      <c r="ALC163" s="154"/>
      <c r="ALD163" s="154"/>
      <c r="ALE163" s="154"/>
      <c r="ALF163" s="154"/>
      <c r="ALG163" s="154"/>
      <c r="ALH163" s="154"/>
      <c r="ALI163" s="154"/>
      <c r="ALJ163" s="154"/>
      <c r="ALK163" s="154"/>
      <c r="ALL163" s="154"/>
      <c r="ALM163" s="154"/>
      <c r="ALN163" s="154"/>
      <c r="ALO163" s="154"/>
      <c r="ALP163" s="154"/>
      <c r="ALQ163" s="154"/>
      <c r="ALR163" s="154"/>
      <c r="ALS163" s="154"/>
      <c r="ALT163" s="154"/>
      <c r="ALU163" s="154"/>
      <c r="ALV163" s="154"/>
      <c r="ALW163" s="154"/>
      <c r="ALX163" s="154"/>
      <c r="ALY163" s="154"/>
      <c r="ALZ163" s="154"/>
      <c r="AMA163" s="154"/>
      <c r="AMB163" s="154"/>
      <c r="AMC163" s="154"/>
      <c r="AMD163" s="154"/>
      <c r="AME163" s="154"/>
      <c r="AMF163" s="154"/>
      <c r="AMG163" s="154"/>
      <c r="AMH163" s="154"/>
      <c r="AMI163" s="154"/>
      <c r="AMJ163" s="154"/>
      <c r="AMK163" s="154"/>
      <c r="AML163" s="154"/>
      <c r="AMM163" s="154"/>
      <c r="AMN163" s="154"/>
      <c r="AMO163" s="154"/>
      <c r="AMP163" s="154"/>
      <c r="AMQ163" s="154"/>
      <c r="AMR163" s="154"/>
      <c r="AMS163" s="154"/>
      <c r="AMT163" s="154"/>
      <c r="AMU163" s="154"/>
      <c r="AMV163" s="154"/>
      <c r="AMW163" s="154"/>
      <c r="AMX163" s="154"/>
      <c r="AMY163" s="154"/>
      <c r="AMZ163" s="154"/>
      <c r="ANA163" s="154"/>
      <c r="ANB163" s="154"/>
      <c r="ANC163" s="154"/>
      <c r="AND163" s="154"/>
      <c r="ANE163" s="154"/>
      <c r="ANF163" s="154"/>
      <c r="ANG163" s="154"/>
      <c r="ANH163" s="154"/>
      <c r="ANI163" s="154"/>
      <c r="ANJ163" s="154"/>
      <c r="ANK163" s="154"/>
      <c r="ANL163" s="154"/>
      <c r="ANM163" s="154"/>
      <c r="ANN163" s="154"/>
      <c r="ANO163" s="154"/>
      <c r="ANP163" s="154"/>
      <c r="ANQ163" s="154"/>
      <c r="ANR163" s="154"/>
      <c r="ANS163" s="154"/>
      <c r="ANT163" s="154"/>
      <c r="ANU163" s="154"/>
      <c r="ANV163" s="154"/>
      <c r="ANW163" s="154"/>
      <c r="ANX163" s="154"/>
      <c r="ANY163" s="154"/>
      <c r="ANZ163" s="154"/>
      <c r="AOA163" s="154"/>
      <c r="AOB163" s="154"/>
      <c r="AOC163" s="154"/>
      <c r="AOD163" s="154"/>
      <c r="AOE163" s="154"/>
      <c r="AOF163" s="154"/>
      <c r="AOG163" s="154"/>
      <c r="AOH163" s="154"/>
      <c r="AOI163" s="154"/>
      <c r="AOJ163" s="154"/>
      <c r="AOK163" s="154"/>
      <c r="AOL163" s="154"/>
      <c r="AOM163" s="154"/>
      <c r="AON163" s="154"/>
      <c r="AOO163" s="154"/>
      <c r="AOP163" s="154"/>
      <c r="AOQ163" s="154"/>
      <c r="AOR163" s="154"/>
      <c r="AOS163" s="154"/>
      <c r="AOT163" s="154"/>
      <c r="AOU163" s="154"/>
      <c r="AOV163" s="154"/>
      <c r="AOW163" s="154"/>
      <c r="AOX163" s="154"/>
      <c r="AOY163" s="154"/>
      <c r="AOZ163" s="154"/>
      <c r="APA163" s="154"/>
      <c r="APB163" s="154"/>
      <c r="APC163" s="154"/>
      <c r="APD163" s="154"/>
      <c r="APE163" s="154"/>
      <c r="APF163" s="154"/>
      <c r="APG163" s="154"/>
      <c r="APH163" s="154"/>
      <c r="API163" s="154"/>
      <c r="APJ163" s="154"/>
      <c r="APK163" s="154"/>
      <c r="APL163" s="154"/>
      <c r="APM163" s="154"/>
      <c r="APN163" s="154"/>
      <c r="APO163" s="154"/>
      <c r="APP163" s="154"/>
      <c r="APQ163" s="154"/>
      <c r="APR163" s="154"/>
      <c r="APS163" s="154"/>
      <c r="APT163" s="154"/>
      <c r="APU163" s="154"/>
      <c r="APV163" s="154"/>
      <c r="APW163" s="154"/>
      <c r="APX163" s="154"/>
      <c r="APY163" s="154"/>
      <c r="APZ163" s="154"/>
      <c r="AQA163" s="154"/>
      <c r="AQB163" s="154"/>
      <c r="AQC163" s="154"/>
      <c r="AQD163" s="154"/>
      <c r="AQE163" s="154"/>
      <c r="AQF163" s="154"/>
      <c r="AQG163" s="154"/>
      <c r="AQH163" s="154"/>
      <c r="AQI163" s="154"/>
      <c r="AQJ163" s="154"/>
      <c r="AQK163" s="154"/>
      <c r="AQL163" s="154"/>
      <c r="AQM163" s="154"/>
      <c r="AQN163" s="154"/>
      <c r="AQO163" s="154"/>
      <c r="AQP163" s="154"/>
      <c r="AQQ163" s="154"/>
      <c r="AQR163" s="154"/>
      <c r="AQS163" s="154"/>
      <c r="AQT163" s="154"/>
      <c r="AQU163" s="154"/>
      <c r="AQV163" s="154"/>
      <c r="AQW163" s="154"/>
      <c r="AQX163" s="154"/>
      <c r="AQY163" s="154"/>
      <c r="AQZ163" s="154"/>
      <c r="ARA163" s="154"/>
      <c r="ARB163" s="154"/>
      <c r="ARC163" s="154"/>
      <c r="ARD163" s="154"/>
      <c r="ARE163" s="154"/>
      <c r="ARF163" s="154"/>
      <c r="ARG163" s="154"/>
      <c r="ARH163" s="154"/>
      <c r="ARI163" s="154"/>
      <c r="ARJ163" s="154"/>
      <c r="ARK163" s="154"/>
      <c r="ARL163" s="154"/>
      <c r="ARM163" s="154"/>
      <c r="ARN163" s="154"/>
      <c r="ARO163" s="154"/>
      <c r="ARP163" s="154"/>
      <c r="ARQ163" s="154"/>
      <c r="ARR163" s="154"/>
      <c r="ARS163" s="154"/>
      <c r="ART163" s="154"/>
      <c r="ARU163" s="154"/>
      <c r="ARV163" s="154"/>
      <c r="ARW163" s="154"/>
      <c r="ARX163" s="154"/>
      <c r="ARY163" s="154"/>
      <c r="ARZ163" s="154"/>
      <c r="ASA163" s="154"/>
      <c r="ASB163" s="154"/>
      <c r="ASC163" s="154"/>
      <c r="ASD163" s="154"/>
      <c r="ASE163" s="154"/>
      <c r="ASF163" s="154"/>
      <c r="ASG163" s="154"/>
      <c r="ASH163" s="154"/>
      <c r="ASI163" s="154"/>
      <c r="ASJ163" s="154"/>
      <c r="ASK163" s="154"/>
      <c r="ASL163" s="154"/>
      <c r="ASM163" s="154"/>
      <c r="ASN163" s="154"/>
      <c r="ASO163" s="154"/>
      <c r="ASP163" s="154"/>
      <c r="ASQ163" s="154"/>
      <c r="ASR163" s="154"/>
      <c r="ASS163" s="154"/>
      <c r="AST163" s="154"/>
      <c r="ASU163" s="154"/>
      <c r="ASV163" s="154"/>
      <c r="ASW163" s="154"/>
      <c r="ASX163" s="154"/>
      <c r="ASY163" s="154"/>
      <c r="ASZ163" s="154"/>
      <c r="ATA163" s="154"/>
      <c r="ATB163" s="154"/>
      <c r="ATC163" s="154"/>
      <c r="ATD163" s="154"/>
      <c r="ATE163" s="154"/>
      <c r="ATF163" s="154"/>
      <c r="ATG163" s="154"/>
      <c r="ATH163" s="154"/>
      <c r="ATI163" s="154"/>
      <c r="ATJ163" s="154"/>
      <c r="ATK163" s="154"/>
      <c r="ATL163" s="154"/>
      <c r="ATM163" s="154"/>
      <c r="ATN163" s="154"/>
      <c r="ATO163" s="154"/>
      <c r="ATP163" s="154"/>
      <c r="ATQ163" s="154"/>
      <c r="ATR163" s="154"/>
      <c r="ATS163" s="154"/>
      <c r="ATT163" s="154"/>
      <c r="ATU163" s="154"/>
      <c r="ATV163" s="154"/>
      <c r="ATW163" s="154"/>
      <c r="ATX163" s="154"/>
      <c r="ATY163" s="154"/>
      <c r="ATZ163" s="154"/>
      <c r="AUA163" s="154"/>
      <c r="AUB163" s="154"/>
      <c r="AUC163" s="154"/>
      <c r="AUD163" s="154"/>
      <c r="AUE163" s="154"/>
      <c r="AUF163" s="154"/>
      <c r="AUG163" s="154"/>
      <c r="AUH163" s="154"/>
      <c r="AUI163" s="154"/>
      <c r="AUJ163" s="154"/>
      <c r="AUK163" s="154"/>
      <c r="AUL163" s="154"/>
      <c r="AUM163" s="154"/>
      <c r="AUN163" s="154"/>
      <c r="AUO163" s="154"/>
      <c r="AUP163" s="154"/>
      <c r="AUQ163" s="154"/>
      <c r="AUR163" s="154"/>
      <c r="AUS163" s="154"/>
      <c r="AUT163" s="154"/>
      <c r="AUU163" s="154"/>
      <c r="AUV163" s="154"/>
      <c r="AUW163" s="154"/>
      <c r="AUX163" s="154"/>
      <c r="AUY163" s="154"/>
      <c r="AUZ163" s="154"/>
      <c r="AVA163" s="154"/>
      <c r="AVB163" s="154"/>
      <c r="AVC163" s="154"/>
      <c r="AVD163" s="154"/>
      <c r="AVE163" s="154"/>
      <c r="AVF163" s="154"/>
      <c r="AVG163" s="154"/>
      <c r="AVH163" s="154"/>
      <c r="AVI163" s="154"/>
      <c r="AVJ163" s="154"/>
      <c r="AVK163" s="154"/>
      <c r="AVL163" s="154"/>
      <c r="AVM163" s="154"/>
      <c r="AVN163" s="154"/>
      <c r="AVO163" s="154"/>
      <c r="AVP163" s="154"/>
      <c r="AVQ163" s="154"/>
      <c r="AVR163" s="154"/>
      <c r="AVS163" s="154"/>
      <c r="AVT163" s="154"/>
      <c r="AVU163" s="154"/>
      <c r="AVV163" s="154"/>
      <c r="AVW163" s="154"/>
      <c r="AVX163" s="154"/>
      <c r="AVY163" s="154"/>
      <c r="AVZ163" s="154"/>
      <c r="AWA163" s="154"/>
      <c r="AWB163" s="154"/>
      <c r="AWC163" s="154"/>
      <c r="AWD163" s="154"/>
      <c r="AWE163" s="154"/>
      <c r="AWF163" s="154"/>
      <c r="AWG163" s="154"/>
      <c r="AWH163" s="154"/>
      <c r="AWI163" s="154"/>
      <c r="AWJ163" s="154"/>
      <c r="AWK163" s="154"/>
      <c r="AWL163" s="154"/>
      <c r="AWM163" s="154"/>
      <c r="AWN163" s="154"/>
      <c r="AWO163" s="154"/>
      <c r="AWP163" s="154"/>
      <c r="AWQ163" s="154"/>
      <c r="AWR163" s="154"/>
      <c r="AWS163" s="154"/>
      <c r="AWT163" s="154"/>
      <c r="AWU163" s="154"/>
      <c r="AWV163" s="154"/>
      <c r="AWW163" s="154"/>
      <c r="AWX163" s="154"/>
      <c r="AWY163" s="154"/>
      <c r="AWZ163" s="154"/>
      <c r="AXA163" s="154"/>
      <c r="AXB163" s="154"/>
      <c r="AXC163" s="154"/>
      <c r="AXD163" s="154"/>
      <c r="AXE163" s="154"/>
      <c r="AXF163" s="154"/>
      <c r="AXG163" s="154"/>
      <c r="AXH163" s="154"/>
      <c r="AXI163" s="154"/>
      <c r="AXJ163" s="154"/>
      <c r="AXK163" s="154"/>
      <c r="AXL163" s="154"/>
      <c r="AXM163" s="154"/>
      <c r="AXN163" s="154"/>
      <c r="AXO163" s="154"/>
      <c r="AXP163" s="154"/>
      <c r="AXQ163" s="154"/>
      <c r="AXR163" s="154"/>
      <c r="AXS163" s="154"/>
      <c r="AXT163" s="154"/>
      <c r="AXU163" s="154"/>
      <c r="AXV163" s="154"/>
      <c r="AXW163" s="154"/>
      <c r="AXX163" s="154"/>
      <c r="AXY163" s="154"/>
      <c r="AXZ163" s="154"/>
      <c r="AYA163" s="154"/>
      <c r="AYB163" s="154"/>
      <c r="AYC163" s="154"/>
      <c r="AYD163" s="154"/>
      <c r="AYE163" s="154"/>
      <c r="AYF163" s="154"/>
      <c r="AYG163" s="154"/>
      <c r="AYH163" s="154"/>
      <c r="AYI163" s="154"/>
      <c r="AYJ163" s="154"/>
      <c r="AYK163" s="154"/>
      <c r="AYL163" s="154"/>
      <c r="AYM163" s="154"/>
      <c r="AYN163" s="154"/>
      <c r="AYO163" s="154"/>
      <c r="AYP163" s="154"/>
      <c r="AYQ163" s="154"/>
      <c r="AYR163" s="154"/>
      <c r="AYS163" s="154"/>
      <c r="AYT163" s="154"/>
      <c r="AYU163" s="154"/>
      <c r="AYV163" s="154"/>
      <c r="AYW163" s="154"/>
      <c r="AYX163" s="154"/>
      <c r="AYY163" s="154"/>
      <c r="AYZ163" s="154"/>
      <c r="AZA163" s="154"/>
      <c r="AZB163" s="154"/>
      <c r="AZC163" s="154"/>
      <c r="AZD163" s="154"/>
      <c r="AZE163" s="154"/>
      <c r="AZF163" s="154"/>
      <c r="AZG163" s="154"/>
      <c r="AZH163" s="154"/>
      <c r="AZI163" s="154"/>
      <c r="AZJ163" s="154"/>
      <c r="AZK163" s="154"/>
      <c r="AZL163" s="154"/>
      <c r="AZM163" s="154"/>
      <c r="AZN163" s="154"/>
      <c r="AZO163" s="154"/>
      <c r="AZP163" s="154"/>
      <c r="AZQ163" s="154"/>
      <c r="AZR163" s="154"/>
      <c r="AZS163" s="154"/>
      <c r="AZT163" s="154"/>
      <c r="AZU163" s="154"/>
      <c r="AZV163" s="154"/>
      <c r="AZW163" s="154"/>
      <c r="AZX163" s="154"/>
      <c r="AZY163" s="154"/>
      <c r="AZZ163" s="154"/>
      <c r="BAA163" s="154"/>
      <c r="BAB163" s="154"/>
      <c r="BAC163" s="154"/>
      <c r="BAD163" s="154"/>
      <c r="BAE163" s="154"/>
      <c r="BAF163" s="154"/>
      <c r="BAG163" s="154"/>
      <c r="BAH163" s="154"/>
      <c r="BAI163" s="154"/>
      <c r="BAJ163" s="154"/>
      <c r="BAK163" s="154"/>
      <c r="BAL163" s="154"/>
      <c r="BAM163" s="154"/>
      <c r="BAN163" s="154"/>
      <c r="BAO163" s="154"/>
      <c r="BAP163" s="154"/>
      <c r="BAQ163" s="154"/>
      <c r="BAR163" s="154"/>
      <c r="BAS163" s="154"/>
      <c r="BAT163" s="154"/>
      <c r="BAU163" s="154"/>
      <c r="BAV163" s="154"/>
      <c r="BAW163" s="154"/>
      <c r="BAX163" s="154"/>
      <c r="BAY163" s="154"/>
      <c r="BAZ163" s="154"/>
      <c r="BBA163" s="154"/>
      <c r="BBB163" s="154"/>
      <c r="BBC163" s="154"/>
      <c r="BBD163" s="154"/>
      <c r="BBE163" s="154"/>
      <c r="BBF163" s="154"/>
      <c r="BBG163" s="154"/>
      <c r="BBH163" s="154"/>
      <c r="BBI163" s="154"/>
      <c r="BBJ163" s="154"/>
      <c r="BBK163" s="154"/>
      <c r="BBL163" s="154"/>
      <c r="BBM163" s="154"/>
      <c r="BBN163" s="154"/>
      <c r="BBO163" s="154"/>
      <c r="BBP163" s="154"/>
      <c r="BBQ163" s="154"/>
      <c r="BBR163" s="154"/>
      <c r="BBS163" s="154"/>
      <c r="BBT163" s="154"/>
      <c r="BBU163" s="154"/>
      <c r="BBV163" s="154"/>
      <c r="BBW163" s="154"/>
      <c r="BBX163" s="154"/>
      <c r="BBY163" s="154"/>
      <c r="BBZ163" s="154"/>
      <c r="BCA163" s="154"/>
      <c r="BCB163" s="154"/>
      <c r="BCC163" s="154"/>
      <c r="BCD163" s="154"/>
      <c r="BCE163" s="154"/>
      <c r="BCF163" s="154"/>
      <c r="BCG163" s="154"/>
      <c r="BCH163" s="154"/>
      <c r="BCI163" s="154"/>
      <c r="BCJ163" s="154"/>
      <c r="BCK163" s="154"/>
      <c r="BCL163" s="154"/>
      <c r="BCM163" s="154"/>
      <c r="BCN163" s="154"/>
      <c r="BCO163" s="154"/>
      <c r="BCP163" s="154"/>
      <c r="BCQ163" s="154"/>
      <c r="BCR163" s="154"/>
      <c r="BCS163" s="154"/>
      <c r="BCT163" s="154"/>
      <c r="BCU163" s="154"/>
      <c r="BCV163" s="154"/>
      <c r="BCW163" s="154"/>
      <c r="BCX163" s="154"/>
      <c r="BCY163" s="154"/>
      <c r="BCZ163" s="154"/>
      <c r="BDA163" s="154"/>
      <c r="BDB163" s="154"/>
      <c r="BDC163" s="154"/>
      <c r="BDD163" s="154"/>
      <c r="BDE163" s="154"/>
      <c r="BDF163" s="154"/>
      <c r="BDG163" s="154"/>
      <c r="BDH163" s="154"/>
      <c r="BDI163" s="154"/>
      <c r="BDJ163" s="154"/>
      <c r="BDK163" s="154"/>
      <c r="BDL163" s="154"/>
      <c r="BDM163" s="154"/>
      <c r="BDN163" s="154"/>
      <c r="BDO163" s="154"/>
      <c r="BDP163" s="154"/>
      <c r="BDQ163" s="154"/>
      <c r="BDR163" s="154"/>
      <c r="BDS163" s="154"/>
      <c r="BDT163" s="154"/>
      <c r="BDU163" s="154"/>
      <c r="BDV163" s="154"/>
      <c r="BDW163" s="154"/>
      <c r="BDX163" s="154"/>
      <c r="BDY163" s="154"/>
      <c r="BDZ163" s="154"/>
      <c r="BEA163" s="154"/>
      <c r="BEB163" s="154"/>
      <c r="BEC163" s="154"/>
      <c r="BED163" s="154"/>
      <c r="BEE163" s="154"/>
      <c r="BEF163" s="154"/>
      <c r="BEG163" s="154"/>
      <c r="BEH163" s="154"/>
      <c r="BEI163" s="154"/>
      <c r="BEJ163" s="154"/>
      <c r="BEK163" s="154"/>
      <c r="BEL163" s="154"/>
      <c r="BEM163" s="154"/>
      <c r="BEN163" s="154"/>
      <c r="BEO163" s="154"/>
      <c r="BEP163" s="154"/>
      <c r="BEQ163" s="154"/>
      <c r="BER163" s="154"/>
      <c r="BES163" s="154"/>
      <c r="BET163" s="154"/>
      <c r="BEU163" s="154"/>
      <c r="BEV163" s="154"/>
      <c r="BEW163" s="154"/>
      <c r="BEX163" s="154"/>
      <c r="BEY163" s="154"/>
      <c r="BEZ163" s="154"/>
      <c r="BFA163" s="154"/>
      <c r="BFB163" s="154"/>
      <c r="BFC163" s="154"/>
      <c r="BFD163" s="154"/>
      <c r="BFE163" s="154"/>
      <c r="BFF163" s="154"/>
      <c r="BFG163" s="154"/>
      <c r="BFH163" s="154"/>
      <c r="BFI163" s="154"/>
      <c r="BFJ163" s="154"/>
      <c r="BFK163" s="154"/>
      <c r="BFL163" s="154"/>
      <c r="BFM163" s="154"/>
      <c r="BFN163" s="154"/>
      <c r="BFO163" s="154"/>
      <c r="BFP163" s="154"/>
      <c r="BFQ163" s="154"/>
      <c r="BFR163" s="154"/>
      <c r="BFS163" s="154"/>
      <c r="BFT163" s="154"/>
      <c r="BFU163" s="154"/>
      <c r="BFV163" s="154"/>
      <c r="BFW163" s="154"/>
      <c r="BFX163" s="154"/>
      <c r="BFY163" s="154"/>
      <c r="BFZ163" s="154"/>
      <c r="BGA163" s="154"/>
      <c r="BGB163" s="154"/>
      <c r="BGC163" s="154"/>
      <c r="BGD163" s="154"/>
      <c r="BGE163" s="154"/>
      <c r="BGF163" s="154"/>
      <c r="BGG163" s="154"/>
      <c r="BGH163" s="154"/>
      <c r="BGI163" s="154"/>
      <c r="BGJ163" s="154"/>
      <c r="BGK163" s="154"/>
      <c r="BGL163" s="154"/>
      <c r="BGM163" s="154"/>
      <c r="BGN163" s="154"/>
      <c r="BGO163" s="154"/>
      <c r="BGP163" s="154"/>
      <c r="BGQ163" s="154"/>
      <c r="BGR163" s="154"/>
      <c r="BGS163" s="154"/>
      <c r="BGT163" s="154"/>
      <c r="BGU163" s="154"/>
      <c r="BGV163" s="154"/>
      <c r="BGW163" s="154"/>
      <c r="BGX163" s="154"/>
      <c r="BGY163" s="154"/>
      <c r="BGZ163" s="154"/>
      <c r="BHA163" s="154"/>
      <c r="BHB163" s="154"/>
      <c r="BHC163" s="154"/>
      <c r="BHD163" s="154"/>
      <c r="BHE163" s="154"/>
      <c r="BHF163" s="154"/>
      <c r="BHG163" s="154"/>
      <c r="BHH163" s="154"/>
      <c r="BHI163" s="154"/>
      <c r="BHJ163" s="154"/>
      <c r="BHK163" s="154"/>
      <c r="BHL163" s="154"/>
      <c r="BHM163" s="154"/>
      <c r="BHN163" s="154"/>
      <c r="BHO163" s="154"/>
      <c r="BHP163" s="154"/>
      <c r="BHQ163" s="154"/>
      <c r="BHR163" s="154"/>
      <c r="BHS163" s="154"/>
      <c r="BHT163" s="154"/>
      <c r="BHU163" s="154"/>
      <c r="BHV163" s="154"/>
      <c r="BHW163" s="154"/>
      <c r="BHX163" s="154"/>
      <c r="BHY163" s="154"/>
      <c r="BHZ163" s="154"/>
      <c r="BIA163" s="154"/>
      <c r="BIB163" s="154"/>
      <c r="BIC163" s="154"/>
      <c r="BID163" s="154"/>
      <c r="BIE163" s="154"/>
      <c r="BIF163" s="154"/>
      <c r="BIG163" s="154"/>
      <c r="BIH163" s="154"/>
      <c r="BII163" s="154"/>
      <c r="BIJ163" s="154"/>
      <c r="BIK163" s="154"/>
      <c r="BIL163" s="154"/>
      <c r="BIM163" s="154"/>
      <c r="BIN163" s="154"/>
      <c r="BIO163" s="154"/>
      <c r="BIP163" s="154"/>
      <c r="BIQ163" s="154"/>
      <c r="BIR163" s="154"/>
      <c r="BIS163" s="154"/>
      <c r="BIT163" s="154"/>
      <c r="BIU163" s="154"/>
      <c r="BIV163" s="154"/>
      <c r="BIW163" s="154"/>
      <c r="BIX163" s="154"/>
      <c r="BIY163" s="154"/>
      <c r="BIZ163" s="154"/>
      <c r="BJA163" s="154"/>
      <c r="BJB163" s="154"/>
      <c r="BJC163" s="154"/>
      <c r="BJD163" s="154"/>
      <c r="BJE163" s="154"/>
      <c r="BJF163" s="154"/>
      <c r="BJG163" s="154"/>
      <c r="BJH163" s="154"/>
      <c r="BJI163" s="154"/>
      <c r="BJJ163" s="154"/>
      <c r="BJK163" s="154"/>
      <c r="BJL163" s="154"/>
      <c r="BJM163" s="154"/>
      <c r="BJN163" s="154"/>
      <c r="BJO163" s="154"/>
      <c r="BJP163" s="154"/>
      <c r="BJQ163" s="154"/>
      <c r="BJR163" s="154"/>
      <c r="BJS163" s="154"/>
      <c r="BJT163" s="154"/>
      <c r="BJU163" s="154"/>
      <c r="BJV163" s="154"/>
      <c r="BJW163" s="154"/>
      <c r="BJX163" s="154"/>
      <c r="BJY163" s="154"/>
      <c r="BJZ163" s="154"/>
      <c r="BKA163" s="154"/>
      <c r="BKB163" s="154"/>
      <c r="BKC163" s="154"/>
      <c r="BKD163" s="154"/>
      <c r="BKE163" s="154"/>
      <c r="BKF163" s="154"/>
      <c r="BKG163" s="154"/>
      <c r="BKH163" s="154"/>
      <c r="BKI163" s="154"/>
      <c r="BKJ163" s="154"/>
      <c r="BKK163" s="154"/>
      <c r="BKL163" s="154"/>
      <c r="BKM163" s="154"/>
      <c r="BKN163" s="154"/>
      <c r="BKO163" s="154"/>
      <c r="BKP163" s="154"/>
      <c r="BKQ163" s="154"/>
      <c r="BKR163" s="154"/>
      <c r="BKS163" s="154"/>
      <c r="BKT163" s="154"/>
      <c r="BKU163" s="154"/>
      <c r="BKV163" s="154"/>
      <c r="BKW163" s="154"/>
      <c r="BKX163" s="154"/>
      <c r="BKY163" s="154"/>
      <c r="BKZ163" s="154"/>
      <c r="BLA163" s="154"/>
      <c r="BLB163" s="154"/>
      <c r="BLC163" s="154"/>
      <c r="BLD163" s="154"/>
      <c r="BLE163" s="154"/>
      <c r="BLF163" s="154"/>
      <c r="BLG163" s="154"/>
      <c r="BLH163" s="154"/>
      <c r="BLI163" s="154"/>
      <c r="BLJ163" s="154"/>
      <c r="BLK163" s="154"/>
      <c r="BLL163" s="154"/>
      <c r="BLM163" s="154"/>
      <c r="BLN163" s="154"/>
      <c r="BLO163" s="154"/>
      <c r="BLP163" s="154"/>
      <c r="BLQ163" s="154"/>
      <c r="BLR163" s="154"/>
      <c r="BLS163" s="154"/>
      <c r="BLT163" s="154"/>
      <c r="BLU163" s="154"/>
      <c r="BLV163" s="154"/>
      <c r="BLW163" s="154"/>
      <c r="BLX163" s="154"/>
      <c r="BLY163" s="154"/>
      <c r="BLZ163" s="154"/>
      <c r="BMA163" s="154"/>
      <c r="BMB163" s="154"/>
      <c r="BMC163" s="154"/>
      <c r="BMD163" s="154"/>
      <c r="BME163" s="154"/>
      <c r="BMF163" s="154"/>
      <c r="BMG163" s="154"/>
      <c r="BMH163" s="154"/>
      <c r="BMI163" s="154"/>
      <c r="BMJ163" s="154"/>
      <c r="BMK163" s="154"/>
      <c r="BML163" s="154"/>
      <c r="BMM163" s="154"/>
      <c r="BMN163" s="154"/>
      <c r="BMO163" s="154"/>
      <c r="BMP163" s="154"/>
      <c r="BMQ163" s="154"/>
      <c r="BMR163" s="154"/>
      <c r="BMS163" s="154"/>
      <c r="BMT163" s="154"/>
      <c r="BMU163" s="154"/>
      <c r="BMV163" s="154"/>
      <c r="BMW163" s="154"/>
      <c r="BMX163" s="154"/>
      <c r="BMY163" s="154"/>
      <c r="BMZ163" s="154"/>
      <c r="BNA163" s="154"/>
      <c r="BNB163" s="154"/>
      <c r="BNC163" s="154"/>
      <c r="BND163" s="154"/>
      <c r="BNE163" s="154"/>
      <c r="BNF163" s="154"/>
      <c r="BNG163" s="154"/>
      <c r="BNH163" s="154"/>
      <c r="BNI163" s="154"/>
      <c r="BNJ163" s="154"/>
      <c r="BNK163" s="154"/>
      <c r="BNL163" s="154"/>
      <c r="BNM163" s="154"/>
      <c r="BNN163" s="154"/>
      <c r="BNO163" s="154"/>
      <c r="BNP163" s="154"/>
      <c r="BNQ163" s="154"/>
      <c r="BNR163" s="154"/>
      <c r="BNS163" s="154"/>
      <c r="BNT163" s="154"/>
      <c r="BNU163" s="154"/>
      <c r="BNV163" s="154"/>
      <c r="BNW163" s="154"/>
      <c r="BNX163" s="154"/>
      <c r="BNY163" s="154"/>
      <c r="BNZ163" s="154"/>
      <c r="BOA163" s="154"/>
      <c r="BOB163" s="154"/>
      <c r="BOC163" s="154"/>
      <c r="BOD163" s="154"/>
      <c r="BOE163" s="154"/>
      <c r="BOF163" s="154"/>
      <c r="BOG163" s="154"/>
      <c r="BOH163" s="154"/>
      <c r="BOI163" s="154"/>
      <c r="BOJ163" s="154"/>
      <c r="BOK163" s="154"/>
      <c r="BOL163" s="154"/>
      <c r="BOM163" s="154"/>
      <c r="BON163" s="154"/>
      <c r="BOO163" s="154"/>
      <c r="BOP163" s="154"/>
      <c r="BOQ163" s="154"/>
      <c r="BOR163" s="154"/>
      <c r="BOS163" s="154"/>
      <c r="BOT163" s="154"/>
      <c r="BOU163" s="154"/>
      <c r="BOV163" s="154"/>
      <c r="BOW163" s="154"/>
      <c r="BOX163" s="154"/>
      <c r="BOY163" s="154"/>
      <c r="BOZ163" s="154"/>
      <c r="BPA163" s="154"/>
      <c r="BPB163" s="154"/>
      <c r="BPC163" s="154"/>
      <c r="BPD163" s="154"/>
      <c r="BPE163" s="154"/>
      <c r="BPF163" s="154"/>
      <c r="BPG163" s="154"/>
      <c r="BPH163" s="154"/>
      <c r="BPI163" s="154"/>
      <c r="BPJ163" s="154"/>
      <c r="BPK163" s="154"/>
      <c r="BPL163" s="154"/>
      <c r="BPM163" s="154"/>
      <c r="BPN163" s="154"/>
      <c r="BPO163" s="154"/>
      <c r="BPP163" s="154"/>
      <c r="BPQ163" s="154"/>
      <c r="BPR163" s="154"/>
      <c r="BPS163" s="154"/>
      <c r="BPT163" s="154"/>
      <c r="BPU163" s="154"/>
      <c r="BPV163" s="154"/>
      <c r="BPW163" s="154"/>
      <c r="BPX163" s="154"/>
      <c r="BPY163" s="154"/>
      <c r="BPZ163" s="154"/>
      <c r="BQA163" s="154"/>
      <c r="BQB163" s="154"/>
      <c r="BQC163" s="154"/>
      <c r="BQD163" s="154"/>
      <c r="BQE163" s="154"/>
      <c r="BQF163" s="154"/>
      <c r="BQG163" s="154"/>
      <c r="BQH163" s="154"/>
      <c r="BQI163" s="154"/>
      <c r="BQJ163" s="154"/>
      <c r="BQK163" s="154"/>
      <c r="BQL163" s="154"/>
      <c r="BQM163" s="154"/>
      <c r="BQN163" s="154"/>
      <c r="BQO163" s="154"/>
      <c r="BQP163" s="154"/>
      <c r="BQQ163" s="154"/>
      <c r="BQR163" s="154"/>
      <c r="BQS163" s="154"/>
      <c r="BQT163" s="154"/>
      <c r="BQU163" s="154"/>
      <c r="BQV163" s="154"/>
      <c r="BQW163" s="154"/>
      <c r="BQX163" s="154"/>
      <c r="BQY163" s="154"/>
      <c r="BQZ163" s="154"/>
      <c r="BRA163" s="154"/>
      <c r="BRB163" s="154"/>
      <c r="BRC163" s="154"/>
      <c r="BRD163" s="154"/>
      <c r="BRE163" s="154"/>
      <c r="BRF163" s="154"/>
      <c r="BRG163" s="154"/>
      <c r="BRH163" s="154"/>
      <c r="BRI163" s="154"/>
      <c r="BRJ163" s="154"/>
      <c r="BRK163" s="154"/>
      <c r="BRL163" s="154"/>
      <c r="BRM163" s="154"/>
      <c r="BRN163" s="154"/>
      <c r="BRO163" s="154"/>
      <c r="BRP163" s="154"/>
      <c r="BRQ163" s="154"/>
      <c r="BRR163" s="154"/>
      <c r="BRS163" s="154"/>
      <c r="BRT163" s="154"/>
      <c r="BRU163" s="154"/>
      <c r="BRV163" s="154"/>
      <c r="BRW163" s="154"/>
      <c r="BRX163" s="154"/>
      <c r="BRY163" s="154"/>
      <c r="BRZ163" s="154"/>
      <c r="BSA163" s="154"/>
      <c r="BSB163" s="154"/>
      <c r="BSC163" s="154"/>
      <c r="BSD163" s="154"/>
      <c r="BSE163" s="154"/>
      <c r="BSF163" s="154"/>
      <c r="BSG163" s="154"/>
      <c r="BSH163" s="154"/>
      <c r="BSI163" s="154"/>
      <c r="BSJ163" s="154"/>
      <c r="BSK163" s="154"/>
      <c r="BSL163" s="154"/>
      <c r="BSM163" s="154"/>
      <c r="BSN163" s="154"/>
      <c r="BSO163" s="154"/>
      <c r="BSP163" s="154"/>
      <c r="BSQ163" s="154"/>
      <c r="BSR163" s="154"/>
      <c r="BSS163" s="154"/>
      <c r="BST163" s="154"/>
      <c r="BSU163" s="154"/>
      <c r="BSV163" s="154"/>
      <c r="BSW163" s="154"/>
      <c r="BSX163" s="154"/>
      <c r="BSY163" s="154"/>
      <c r="BSZ163" s="154"/>
      <c r="BTA163" s="154"/>
      <c r="BTB163" s="154"/>
      <c r="BTC163" s="154"/>
      <c r="BTD163" s="154"/>
      <c r="BTE163" s="154"/>
      <c r="BTF163" s="154"/>
      <c r="BTG163" s="154"/>
      <c r="BTH163" s="154"/>
      <c r="BTI163" s="154"/>
      <c r="BTJ163" s="154"/>
      <c r="BTK163" s="154"/>
      <c r="BTL163" s="154"/>
      <c r="BTM163" s="154"/>
      <c r="BTN163" s="154"/>
      <c r="BTO163" s="154"/>
      <c r="BTP163" s="154"/>
      <c r="BTQ163" s="154"/>
      <c r="BTR163" s="154"/>
      <c r="BTS163" s="154"/>
      <c r="BTT163" s="154"/>
      <c r="BTU163" s="154"/>
      <c r="BTV163" s="154"/>
      <c r="BTW163" s="154"/>
      <c r="BTX163" s="154"/>
      <c r="BTY163" s="154"/>
      <c r="BTZ163" s="154"/>
      <c r="BUA163" s="154"/>
      <c r="BUB163" s="154"/>
      <c r="BUC163" s="154"/>
      <c r="BUD163" s="154"/>
      <c r="BUE163" s="154"/>
      <c r="BUF163" s="154"/>
      <c r="BUG163" s="154"/>
      <c r="BUH163" s="154"/>
      <c r="BUI163" s="154"/>
      <c r="BUJ163" s="154"/>
      <c r="BUK163" s="154"/>
      <c r="BUL163" s="154"/>
      <c r="BUM163" s="154"/>
      <c r="BUN163" s="154"/>
      <c r="BUO163" s="154"/>
      <c r="BUP163" s="154"/>
      <c r="BUQ163" s="154"/>
      <c r="BUR163" s="154"/>
      <c r="BUS163" s="154"/>
      <c r="BUT163" s="154"/>
      <c r="BUU163" s="154"/>
      <c r="BUV163" s="154"/>
      <c r="BUW163" s="154"/>
      <c r="BUX163" s="154"/>
      <c r="BUY163" s="154"/>
      <c r="BUZ163" s="154"/>
      <c r="BVA163" s="154"/>
      <c r="BVB163" s="154"/>
      <c r="BVC163" s="154"/>
      <c r="BVD163" s="154"/>
      <c r="BVE163" s="154"/>
      <c r="BVF163" s="154"/>
      <c r="BVG163" s="154"/>
      <c r="BVH163" s="154"/>
      <c r="BVI163" s="154"/>
      <c r="BVJ163" s="154"/>
      <c r="BVK163" s="154"/>
      <c r="BVL163" s="154"/>
      <c r="BVM163" s="154"/>
      <c r="BVN163" s="154"/>
      <c r="BVO163" s="154"/>
      <c r="BVP163" s="154"/>
      <c r="BVQ163" s="154"/>
      <c r="BVR163" s="154"/>
      <c r="BVS163" s="154"/>
      <c r="BVT163" s="154"/>
      <c r="BVU163" s="154"/>
      <c r="BVV163" s="154"/>
      <c r="BVW163" s="154"/>
      <c r="BVX163" s="154"/>
      <c r="BVY163" s="154"/>
      <c r="BVZ163" s="154"/>
      <c r="BWA163" s="154"/>
      <c r="BWB163" s="154"/>
      <c r="BWC163" s="154"/>
      <c r="BWD163" s="154"/>
      <c r="BWE163" s="154"/>
      <c r="BWF163" s="154"/>
      <c r="BWG163" s="154"/>
      <c r="BWH163" s="154"/>
      <c r="BWI163" s="154"/>
      <c r="BWJ163" s="154"/>
      <c r="BWK163" s="154"/>
      <c r="BWL163" s="154"/>
      <c r="BWM163" s="154"/>
      <c r="BWN163" s="154"/>
      <c r="BWO163" s="154"/>
      <c r="BWP163" s="154"/>
      <c r="BWQ163" s="154"/>
      <c r="BWR163" s="154"/>
      <c r="BWS163" s="154"/>
      <c r="BWT163" s="154"/>
      <c r="BWU163" s="154"/>
      <c r="BWV163" s="154"/>
      <c r="BWW163" s="154"/>
      <c r="BWX163" s="154"/>
      <c r="BWY163" s="154"/>
      <c r="BWZ163" s="154"/>
      <c r="BXA163" s="154"/>
      <c r="BXB163" s="154"/>
      <c r="BXC163" s="154"/>
      <c r="BXD163" s="154"/>
      <c r="BXE163" s="154"/>
      <c r="BXF163" s="154"/>
      <c r="BXG163" s="154"/>
      <c r="BXH163" s="154"/>
      <c r="BXI163" s="154"/>
      <c r="BXJ163" s="154"/>
      <c r="BXK163" s="154"/>
      <c r="BXL163" s="154"/>
      <c r="BXM163" s="154"/>
      <c r="BXN163" s="154"/>
      <c r="BXO163" s="154"/>
      <c r="BXP163" s="154"/>
      <c r="BXQ163" s="154"/>
      <c r="BXR163" s="154"/>
      <c r="BXS163" s="154"/>
      <c r="BXT163" s="154"/>
      <c r="BXU163" s="154"/>
      <c r="BXV163" s="154"/>
      <c r="BXW163" s="154"/>
      <c r="BXX163" s="154"/>
      <c r="BXY163" s="154"/>
      <c r="BXZ163" s="154"/>
      <c r="BYA163" s="154"/>
      <c r="BYB163" s="154"/>
      <c r="BYC163" s="154"/>
      <c r="BYD163" s="154"/>
      <c r="BYE163" s="154"/>
      <c r="BYF163" s="154"/>
      <c r="BYG163" s="154"/>
      <c r="BYH163" s="154"/>
      <c r="BYI163" s="154"/>
      <c r="BYJ163" s="154"/>
      <c r="BYK163" s="154"/>
      <c r="BYL163" s="154"/>
      <c r="BYM163" s="154"/>
      <c r="BYN163" s="154"/>
      <c r="BYO163" s="154"/>
      <c r="BYP163" s="154"/>
      <c r="BYQ163" s="154"/>
      <c r="BYR163" s="154"/>
      <c r="BYS163" s="154"/>
      <c r="BYT163" s="154"/>
      <c r="BYU163" s="154"/>
      <c r="BYV163" s="154"/>
      <c r="BYW163" s="154"/>
      <c r="BYX163" s="154"/>
      <c r="BYY163" s="154"/>
      <c r="BYZ163" s="154"/>
      <c r="BZA163" s="154"/>
      <c r="BZB163" s="154"/>
      <c r="BZC163" s="154"/>
      <c r="BZD163" s="154"/>
      <c r="BZE163" s="154"/>
      <c r="BZF163" s="154"/>
      <c r="BZG163" s="154"/>
      <c r="BZH163" s="154"/>
      <c r="BZI163" s="154"/>
      <c r="BZJ163" s="154"/>
      <c r="BZK163" s="154"/>
      <c r="BZL163" s="154"/>
      <c r="BZM163" s="154"/>
      <c r="BZN163" s="154"/>
      <c r="BZO163" s="154"/>
      <c r="BZP163" s="154"/>
      <c r="BZQ163" s="154"/>
      <c r="BZR163" s="154"/>
      <c r="BZS163" s="154"/>
      <c r="BZT163" s="154"/>
      <c r="BZU163" s="154"/>
      <c r="BZV163" s="154"/>
      <c r="BZW163" s="154"/>
      <c r="BZX163" s="154"/>
      <c r="BZY163" s="154"/>
      <c r="BZZ163" s="154"/>
      <c r="CAA163" s="154"/>
      <c r="CAB163" s="154"/>
      <c r="CAC163" s="154"/>
      <c r="CAD163" s="154"/>
      <c r="CAE163" s="154"/>
      <c r="CAF163" s="154"/>
      <c r="CAG163" s="154"/>
      <c r="CAH163" s="154"/>
      <c r="CAI163" s="154"/>
      <c r="CAJ163" s="154"/>
      <c r="CAK163" s="154"/>
      <c r="CAL163" s="154"/>
      <c r="CAM163" s="154"/>
      <c r="CAN163" s="154"/>
      <c r="CAO163" s="154"/>
      <c r="CAP163" s="154"/>
      <c r="CAQ163" s="154"/>
      <c r="CAR163" s="154"/>
      <c r="CAS163" s="154"/>
      <c r="CAT163" s="154"/>
      <c r="CAU163" s="154"/>
      <c r="CAV163" s="154"/>
      <c r="CAW163" s="154"/>
      <c r="CAX163" s="154"/>
      <c r="CAY163" s="154"/>
      <c r="CAZ163" s="154"/>
      <c r="CBA163" s="154"/>
      <c r="CBB163" s="154"/>
      <c r="CBC163" s="154"/>
      <c r="CBD163" s="154"/>
      <c r="CBE163" s="154"/>
      <c r="CBF163" s="154"/>
      <c r="CBG163" s="154"/>
      <c r="CBH163" s="154"/>
      <c r="CBI163" s="154"/>
      <c r="CBJ163" s="154"/>
      <c r="CBK163" s="154"/>
      <c r="CBL163" s="154"/>
      <c r="CBM163" s="154"/>
      <c r="CBN163" s="154"/>
      <c r="CBO163" s="154"/>
      <c r="CBP163" s="154"/>
      <c r="CBQ163" s="154"/>
      <c r="CBR163" s="154"/>
      <c r="CBS163" s="154"/>
      <c r="CBT163" s="154"/>
      <c r="CBU163" s="154"/>
      <c r="CBV163" s="154"/>
      <c r="CBW163" s="154"/>
      <c r="CBX163" s="154"/>
      <c r="CBY163" s="154"/>
      <c r="CBZ163" s="154"/>
      <c r="CCA163" s="154"/>
      <c r="CCB163" s="154"/>
      <c r="CCC163" s="154"/>
      <c r="CCD163" s="154"/>
      <c r="CCE163" s="154"/>
      <c r="CCF163" s="154"/>
      <c r="CCG163" s="154"/>
      <c r="CCH163" s="154"/>
      <c r="CCI163" s="154"/>
      <c r="CCJ163" s="154"/>
      <c r="CCK163" s="154"/>
      <c r="CCL163" s="154"/>
      <c r="CCM163" s="154"/>
      <c r="CCN163" s="154"/>
      <c r="CCO163" s="154"/>
      <c r="CCP163" s="154"/>
      <c r="CCQ163" s="154"/>
      <c r="CCR163" s="154"/>
      <c r="CCS163" s="154"/>
      <c r="CCT163" s="154"/>
      <c r="CCU163" s="154"/>
      <c r="CCV163" s="154"/>
      <c r="CCW163" s="154"/>
      <c r="CCX163" s="154"/>
      <c r="CCY163" s="154"/>
      <c r="CCZ163" s="154"/>
      <c r="CDA163" s="154"/>
      <c r="CDB163" s="154"/>
      <c r="CDC163" s="154"/>
      <c r="CDD163" s="154"/>
      <c r="CDE163" s="154"/>
      <c r="CDF163" s="154"/>
      <c r="CDG163" s="154"/>
      <c r="CDH163" s="154"/>
      <c r="CDI163" s="154"/>
      <c r="CDJ163" s="154"/>
      <c r="CDK163" s="154"/>
      <c r="CDL163" s="154"/>
      <c r="CDM163" s="154"/>
      <c r="CDN163" s="154"/>
      <c r="CDO163" s="154"/>
      <c r="CDP163" s="154"/>
      <c r="CDQ163" s="154"/>
      <c r="CDR163" s="154"/>
      <c r="CDS163" s="154"/>
      <c r="CDT163" s="154"/>
      <c r="CDU163" s="154"/>
      <c r="CDV163" s="154"/>
      <c r="CDW163" s="154"/>
      <c r="CDX163" s="154"/>
      <c r="CDY163" s="154"/>
      <c r="CDZ163" s="154"/>
      <c r="CEA163" s="154"/>
      <c r="CEB163" s="154"/>
      <c r="CEC163" s="154"/>
      <c r="CED163" s="154"/>
      <c r="CEE163" s="154"/>
      <c r="CEF163" s="154"/>
      <c r="CEG163" s="154"/>
      <c r="CEH163" s="154"/>
      <c r="CEI163" s="154"/>
      <c r="CEJ163" s="154"/>
      <c r="CEK163" s="154"/>
      <c r="CEL163" s="154"/>
      <c r="CEM163" s="154"/>
      <c r="CEN163" s="154"/>
      <c r="CEO163" s="154"/>
      <c r="CEP163" s="154"/>
      <c r="CEQ163" s="154"/>
      <c r="CER163" s="154"/>
      <c r="CES163" s="154"/>
      <c r="CET163" s="154"/>
      <c r="CEU163" s="154"/>
      <c r="CEV163" s="154"/>
      <c r="CEW163" s="154"/>
      <c r="CEX163" s="154"/>
      <c r="CEY163" s="154"/>
      <c r="CEZ163" s="154"/>
      <c r="CFA163" s="154"/>
      <c r="CFB163" s="154"/>
      <c r="CFC163" s="154"/>
      <c r="CFD163" s="154"/>
      <c r="CFE163" s="154"/>
      <c r="CFF163" s="154"/>
      <c r="CFG163" s="154"/>
      <c r="CFH163" s="154"/>
      <c r="CFI163" s="154"/>
      <c r="CFJ163" s="154"/>
      <c r="CFK163" s="154"/>
      <c r="CFL163" s="154"/>
      <c r="CFM163" s="154"/>
      <c r="CFN163" s="154"/>
      <c r="CFO163" s="154"/>
      <c r="CFP163" s="154"/>
      <c r="CFQ163" s="154"/>
      <c r="CFR163" s="154"/>
      <c r="CFS163" s="154"/>
      <c r="CFT163" s="154"/>
      <c r="CFU163" s="154"/>
      <c r="CFV163" s="154"/>
      <c r="CFW163" s="154"/>
      <c r="CFX163" s="154"/>
      <c r="CFY163" s="154"/>
      <c r="CFZ163" s="154"/>
      <c r="CGA163" s="154"/>
      <c r="CGB163" s="154"/>
      <c r="CGC163" s="154"/>
      <c r="CGD163" s="154"/>
      <c r="CGE163" s="154"/>
      <c r="CGF163" s="154"/>
      <c r="CGG163" s="154"/>
      <c r="CGH163" s="154"/>
      <c r="CGI163" s="154"/>
      <c r="CGJ163" s="154"/>
      <c r="CGK163" s="154"/>
      <c r="CGL163" s="154"/>
      <c r="CGM163" s="154"/>
      <c r="CGN163" s="154"/>
      <c r="CGO163" s="154"/>
      <c r="CGP163" s="154"/>
      <c r="CGQ163" s="154"/>
      <c r="CGR163" s="154"/>
      <c r="CGS163" s="154"/>
      <c r="CGT163" s="154"/>
      <c r="CGU163" s="154"/>
      <c r="CGV163" s="154"/>
      <c r="CGW163" s="154"/>
      <c r="CGX163" s="154"/>
      <c r="CGY163" s="154"/>
      <c r="CGZ163" s="154"/>
      <c r="CHA163" s="154"/>
      <c r="CHB163" s="154"/>
      <c r="CHC163" s="154"/>
      <c r="CHD163" s="154"/>
      <c r="CHE163" s="154"/>
      <c r="CHF163" s="154"/>
      <c r="CHG163" s="154"/>
      <c r="CHH163" s="154"/>
      <c r="CHI163" s="154"/>
      <c r="CHJ163" s="154"/>
      <c r="CHK163" s="154"/>
      <c r="CHL163" s="154"/>
      <c r="CHM163" s="154"/>
      <c r="CHN163" s="154"/>
      <c r="CHO163" s="154"/>
      <c r="CHP163" s="154"/>
      <c r="CHQ163" s="154"/>
      <c r="CHR163" s="154"/>
      <c r="CHS163" s="154"/>
      <c r="CHT163" s="154"/>
      <c r="CHU163" s="154"/>
      <c r="CHV163" s="154"/>
      <c r="CHW163" s="154"/>
      <c r="CHX163" s="154"/>
      <c r="CHY163" s="154"/>
      <c r="CHZ163" s="154"/>
      <c r="CIA163" s="154"/>
      <c r="CIB163" s="154"/>
      <c r="CIC163" s="154"/>
      <c r="CID163" s="154"/>
      <c r="CIE163" s="154"/>
      <c r="CIF163" s="154"/>
      <c r="CIG163" s="154"/>
      <c r="CIH163" s="154"/>
      <c r="CII163" s="154"/>
      <c r="CIJ163" s="154"/>
      <c r="CIK163" s="154"/>
      <c r="CIL163" s="154"/>
      <c r="CIM163" s="154"/>
      <c r="CIN163" s="154"/>
      <c r="CIO163" s="154"/>
      <c r="CIP163" s="154"/>
      <c r="CIQ163" s="154"/>
      <c r="CIR163" s="154"/>
      <c r="CIS163" s="154"/>
      <c r="CIT163" s="154"/>
      <c r="CIU163" s="154"/>
      <c r="CIV163" s="154"/>
      <c r="CIW163" s="154"/>
      <c r="CIX163" s="154"/>
      <c r="CIY163" s="154"/>
      <c r="CIZ163" s="154"/>
      <c r="CJA163" s="154"/>
      <c r="CJB163" s="154"/>
      <c r="CJC163" s="154"/>
      <c r="CJD163" s="154"/>
      <c r="CJE163" s="154"/>
      <c r="CJF163" s="154"/>
      <c r="CJG163" s="154"/>
      <c r="CJH163" s="154"/>
      <c r="CJI163" s="154"/>
      <c r="CJJ163" s="154"/>
      <c r="CJK163" s="154"/>
      <c r="CJL163" s="154"/>
      <c r="CJM163" s="154"/>
      <c r="CJN163" s="154"/>
      <c r="CJO163" s="154"/>
      <c r="CJP163" s="154"/>
      <c r="CJQ163" s="154"/>
      <c r="CJR163" s="154"/>
      <c r="CJS163" s="154"/>
      <c r="CJT163" s="154"/>
      <c r="CJU163" s="154"/>
      <c r="CJV163" s="154"/>
      <c r="CJW163" s="154"/>
      <c r="CJX163" s="154"/>
      <c r="CJY163" s="154"/>
      <c r="CJZ163" s="154"/>
      <c r="CKA163" s="154"/>
      <c r="CKB163" s="154"/>
      <c r="CKC163" s="154"/>
      <c r="CKD163" s="154"/>
      <c r="CKE163" s="154"/>
      <c r="CKF163" s="154"/>
      <c r="CKG163" s="154"/>
      <c r="CKH163" s="154"/>
      <c r="CKI163" s="154"/>
      <c r="CKJ163" s="154"/>
      <c r="CKK163" s="154"/>
      <c r="CKL163" s="154"/>
      <c r="CKM163" s="154"/>
      <c r="CKN163" s="154"/>
      <c r="CKO163" s="154"/>
      <c r="CKP163" s="154"/>
      <c r="CKQ163" s="154"/>
      <c r="CKR163" s="154"/>
      <c r="CKS163" s="154"/>
      <c r="CKT163" s="154"/>
      <c r="CKU163" s="154"/>
      <c r="CKV163" s="154"/>
      <c r="CKW163" s="154"/>
      <c r="CKX163" s="154"/>
      <c r="CKY163" s="154"/>
      <c r="CKZ163" s="154"/>
      <c r="CLA163" s="154"/>
      <c r="CLB163" s="154"/>
      <c r="CLC163" s="154"/>
      <c r="CLD163" s="154"/>
      <c r="CLE163" s="154"/>
      <c r="CLF163" s="154"/>
      <c r="CLG163" s="154"/>
      <c r="CLH163" s="154"/>
      <c r="CLI163" s="154"/>
      <c r="CLJ163" s="154"/>
      <c r="CLK163" s="154"/>
      <c r="CLL163" s="154"/>
      <c r="CLM163" s="154"/>
      <c r="CLN163" s="154"/>
      <c r="CLO163" s="154"/>
      <c r="CLP163" s="154"/>
      <c r="CLQ163" s="154"/>
      <c r="CLR163" s="154"/>
      <c r="CLS163" s="154"/>
      <c r="CLT163" s="154"/>
      <c r="CLU163" s="154"/>
      <c r="CLV163" s="154"/>
      <c r="CLW163" s="154"/>
      <c r="CLX163" s="154"/>
      <c r="CLY163" s="154"/>
      <c r="CLZ163" s="154"/>
      <c r="CMA163" s="154"/>
      <c r="CMB163" s="154"/>
      <c r="CMC163" s="154"/>
      <c r="CMD163" s="154"/>
      <c r="CME163" s="154"/>
      <c r="CMF163" s="154"/>
      <c r="CMG163" s="154"/>
      <c r="CMH163" s="154"/>
      <c r="CMI163" s="154"/>
      <c r="CMJ163" s="154"/>
      <c r="CMK163" s="154"/>
      <c r="CML163" s="154"/>
      <c r="CMM163" s="154"/>
      <c r="CMN163" s="154"/>
      <c r="CMO163" s="154"/>
      <c r="CMP163" s="154"/>
      <c r="CMQ163" s="154"/>
      <c r="CMR163" s="154"/>
      <c r="CMS163" s="154"/>
      <c r="CMT163" s="154"/>
      <c r="CMU163" s="154"/>
      <c r="CMV163" s="154"/>
      <c r="CMW163" s="154"/>
      <c r="CMX163" s="154"/>
      <c r="CMY163" s="154"/>
      <c r="CMZ163" s="154"/>
      <c r="CNA163" s="154"/>
      <c r="CNB163" s="154"/>
      <c r="CNC163" s="154"/>
      <c r="CND163" s="154"/>
      <c r="CNE163" s="154"/>
      <c r="CNF163" s="154"/>
      <c r="CNG163" s="154"/>
      <c r="CNH163" s="154"/>
      <c r="CNI163" s="154"/>
      <c r="CNJ163" s="154"/>
      <c r="CNK163" s="154"/>
      <c r="CNL163" s="154"/>
      <c r="CNM163" s="154"/>
      <c r="CNN163" s="154"/>
      <c r="CNO163" s="154"/>
      <c r="CNP163" s="154"/>
      <c r="CNQ163" s="154"/>
      <c r="CNR163" s="154"/>
      <c r="CNS163" s="154"/>
      <c r="CNT163" s="154"/>
      <c r="CNU163" s="154"/>
      <c r="CNV163" s="154"/>
      <c r="CNW163" s="154"/>
      <c r="CNX163" s="154"/>
      <c r="CNY163" s="154"/>
      <c r="CNZ163" s="154"/>
      <c r="COA163" s="154"/>
      <c r="COB163" s="154"/>
      <c r="COC163" s="154"/>
      <c r="COD163" s="154"/>
      <c r="COE163" s="154"/>
      <c r="COF163" s="154"/>
      <c r="COG163" s="154"/>
      <c r="COH163" s="154"/>
      <c r="COI163" s="154"/>
      <c r="COJ163" s="154"/>
      <c r="COK163" s="154"/>
      <c r="COL163" s="154"/>
      <c r="COM163" s="154"/>
      <c r="CON163" s="154"/>
      <c r="COO163" s="154"/>
      <c r="COP163" s="154"/>
      <c r="COQ163" s="154"/>
      <c r="COR163" s="154"/>
      <c r="COS163" s="154"/>
      <c r="COT163" s="154"/>
      <c r="COU163" s="154"/>
      <c r="COV163" s="154"/>
      <c r="COW163" s="154"/>
      <c r="COX163" s="154"/>
      <c r="COY163" s="154"/>
      <c r="COZ163" s="154"/>
      <c r="CPA163" s="154"/>
      <c r="CPB163" s="154"/>
      <c r="CPC163" s="154"/>
      <c r="CPD163" s="154"/>
      <c r="CPE163" s="154"/>
      <c r="CPF163" s="154"/>
      <c r="CPG163" s="154"/>
      <c r="CPH163" s="154"/>
      <c r="CPI163" s="154"/>
      <c r="CPJ163" s="154"/>
      <c r="CPK163" s="154"/>
      <c r="CPL163" s="154"/>
      <c r="CPM163" s="154"/>
      <c r="CPN163" s="154"/>
      <c r="CPO163" s="154"/>
      <c r="CPP163" s="154"/>
      <c r="CPQ163" s="154"/>
      <c r="CPR163" s="154"/>
      <c r="CPS163" s="154"/>
      <c r="CPT163" s="154"/>
      <c r="CPU163" s="154"/>
      <c r="CPV163" s="154"/>
      <c r="CPW163" s="154"/>
      <c r="CPX163" s="154"/>
      <c r="CPY163" s="154"/>
      <c r="CPZ163" s="154"/>
      <c r="CQA163" s="154"/>
      <c r="CQB163" s="154"/>
      <c r="CQC163" s="154"/>
      <c r="CQD163" s="154"/>
      <c r="CQE163" s="154"/>
      <c r="CQF163" s="154"/>
      <c r="CQG163" s="154"/>
      <c r="CQH163" s="154"/>
      <c r="CQI163" s="154"/>
      <c r="CQJ163" s="154"/>
      <c r="CQK163" s="154"/>
      <c r="CQL163" s="154"/>
      <c r="CQM163" s="154"/>
      <c r="CQN163" s="154"/>
      <c r="CQO163" s="154"/>
      <c r="CQP163" s="154"/>
      <c r="CQQ163" s="154"/>
      <c r="CQR163" s="154"/>
      <c r="CQS163" s="154"/>
      <c r="CQT163" s="154"/>
      <c r="CQU163" s="154"/>
      <c r="CQV163" s="154"/>
      <c r="CQW163" s="154"/>
      <c r="CQX163" s="154"/>
      <c r="CQY163" s="154"/>
      <c r="CQZ163" s="154"/>
      <c r="CRA163" s="154"/>
      <c r="CRB163" s="154"/>
      <c r="CRC163" s="154"/>
      <c r="CRD163" s="154"/>
      <c r="CRE163" s="154"/>
      <c r="CRF163" s="154"/>
      <c r="CRG163" s="154"/>
      <c r="CRH163" s="154"/>
      <c r="CRI163" s="154"/>
      <c r="CRJ163" s="154"/>
      <c r="CRK163" s="154"/>
      <c r="CRL163" s="154"/>
      <c r="CRM163" s="154"/>
      <c r="CRN163" s="154"/>
      <c r="CRO163" s="154"/>
      <c r="CRP163" s="154"/>
      <c r="CRQ163" s="154"/>
      <c r="CRR163" s="154"/>
      <c r="CRS163" s="154"/>
      <c r="CRT163" s="154"/>
      <c r="CRU163" s="154"/>
      <c r="CRV163" s="154"/>
      <c r="CRW163" s="154"/>
      <c r="CRX163" s="154"/>
      <c r="CRY163" s="154"/>
      <c r="CRZ163" s="154"/>
      <c r="CSA163" s="154"/>
      <c r="CSB163" s="154"/>
      <c r="CSC163" s="154"/>
      <c r="CSD163" s="154"/>
      <c r="CSE163" s="154"/>
      <c r="CSF163" s="154"/>
      <c r="CSG163" s="154"/>
      <c r="CSH163" s="154"/>
      <c r="CSI163" s="154"/>
      <c r="CSJ163" s="154"/>
      <c r="CSK163" s="154"/>
      <c r="CSL163" s="154"/>
      <c r="CSM163" s="154"/>
      <c r="CSN163" s="154"/>
      <c r="CSO163" s="154"/>
      <c r="CSP163" s="154"/>
      <c r="CSQ163" s="154"/>
      <c r="CSR163" s="154"/>
      <c r="CSS163" s="154"/>
      <c r="CST163" s="154"/>
      <c r="CSU163" s="154"/>
      <c r="CSV163" s="154"/>
      <c r="CSW163" s="154"/>
      <c r="CSX163" s="154"/>
      <c r="CSY163" s="154"/>
      <c r="CSZ163" s="154"/>
      <c r="CTA163" s="154"/>
      <c r="CTB163" s="154"/>
      <c r="CTC163" s="154"/>
      <c r="CTD163" s="154"/>
      <c r="CTE163" s="154"/>
      <c r="CTF163" s="154"/>
      <c r="CTG163" s="154"/>
      <c r="CTH163" s="154"/>
      <c r="CTI163" s="154"/>
      <c r="CTJ163" s="154"/>
      <c r="CTK163" s="154"/>
      <c r="CTL163" s="154"/>
      <c r="CTM163" s="154"/>
      <c r="CTN163" s="154"/>
      <c r="CTO163" s="154"/>
      <c r="CTP163" s="154"/>
      <c r="CTQ163" s="154"/>
      <c r="CTR163" s="154"/>
      <c r="CTS163" s="154"/>
      <c r="CTT163" s="154"/>
      <c r="CTU163" s="154"/>
      <c r="CTV163" s="154"/>
      <c r="CTW163" s="154"/>
      <c r="CTX163" s="154"/>
      <c r="CTY163" s="154"/>
      <c r="CTZ163" s="154"/>
      <c r="CUA163" s="154"/>
      <c r="CUB163" s="154"/>
      <c r="CUC163" s="154"/>
      <c r="CUD163" s="154"/>
      <c r="CUE163" s="154"/>
      <c r="CUF163" s="154"/>
      <c r="CUG163" s="154"/>
      <c r="CUH163" s="154"/>
      <c r="CUI163" s="154"/>
      <c r="CUJ163" s="154"/>
      <c r="CUK163" s="154"/>
      <c r="CUL163" s="154"/>
      <c r="CUM163" s="154"/>
      <c r="CUN163" s="154"/>
      <c r="CUO163" s="154"/>
      <c r="CUP163" s="154"/>
      <c r="CUQ163" s="154"/>
      <c r="CUR163" s="154"/>
      <c r="CUS163" s="154"/>
      <c r="CUT163" s="154"/>
      <c r="CUU163" s="154"/>
      <c r="CUV163" s="154"/>
      <c r="CUW163" s="154"/>
      <c r="CUX163" s="154"/>
      <c r="CUY163" s="154"/>
      <c r="CUZ163" s="154"/>
      <c r="CVA163" s="154"/>
      <c r="CVB163" s="154"/>
      <c r="CVC163" s="154"/>
      <c r="CVD163" s="154"/>
      <c r="CVE163" s="154"/>
      <c r="CVF163" s="154"/>
      <c r="CVG163" s="154"/>
      <c r="CVH163" s="154"/>
      <c r="CVI163" s="154"/>
      <c r="CVJ163" s="154"/>
      <c r="CVK163" s="154"/>
      <c r="CVL163" s="154"/>
      <c r="CVM163" s="154"/>
      <c r="CVN163" s="154"/>
      <c r="CVO163" s="154"/>
      <c r="CVP163" s="154"/>
      <c r="CVQ163" s="154"/>
      <c r="CVR163" s="154"/>
      <c r="CVS163" s="154"/>
      <c r="CVT163" s="154"/>
      <c r="CVU163" s="154"/>
      <c r="CVV163" s="154"/>
      <c r="CVW163" s="154"/>
      <c r="CVX163" s="154"/>
      <c r="CVY163" s="154"/>
      <c r="CVZ163" s="154"/>
      <c r="CWA163" s="154"/>
      <c r="CWB163" s="154"/>
      <c r="CWC163" s="154"/>
      <c r="CWD163" s="154"/>
      <c r="CWE163" s="154"/>
      <c r="CWF163" s="154"/>
      <c r="CWG163" s="154"/>
      <c r="CWH163" s="154"/>
      <c r="CWI163" s="154"/>
      <c r="CWJ163" s="154"/>
      <c r="CWK163" s="154"/>
      <c r="CWL163" s="154"/>
      <c r="CWM163" s="154"/>
      <c r="CWN163" s="154"/>
      <c r="CWO163" s="154"/>
      <c r="CWP163" s="154"/>
      <c r="CWQ163" s="154"/>
      <c r="CWR163" s="154"/>
      <c r="CWS163" s="154"/>
      <c r="CWT163" s="154"/>
      <c r="CWU163" s="154"/>
      <c r="CWV163" s="154"/>
      <c r="CWW163" s="154"/>
      <c r="CWX163" s="154"/>
      <c r="CWY163" s="154"/>
      <c r="CWZ163" s="154"/>
      <c r="CXA163" s="154"/>
      <c r="CXB163" s="154"/>
      <c r="CXC163" s="154"/>
      <c r="CXD163" s="154"/>
      <c r="CXE163" s="154"/>
      <c r="CXF163" s="154"/>
      <c r="CXG163" s="154"/>
      <c r="CXH163" s="154"/>
      <c r="CXI163" s="154"/>
      <c r="CXJ163" s="154"/>
      <c r="CXK163" s="154"/>
      <c r="CXL163" s="154"/>
      <c r="CXM163" s="154"/>
      <c r="CXN163" s="154"/>
      <c r="CXO163" s="154"/>
      <c r="CXP163" s="154"/>
      <c r="CXQ163" s="154"/>
      <c r="CXR163" s="154"/>
      <c r="CXS163" s="154"/>
      <c r="CXT163" s="154"/>
      <c r="CXU163" s="154"/>
      <c r="CXV163" s="154"/>
      <c r="CXW163" s="154"/>
      <c r="CXX163" s="154"/>
      <c r="CXY163" s="154"/>
      <c r="CXZ163" s="154"/>
      <c r="CYA163" s="154"/>
      <c r="CYB163" s="154"/>
      <c r="CYC163" s="154"/>
      <c r="CYD163" s="154"/>
      <c r="CYE163" s="154"/>
      <c r="CYF163" s="154"/>
      <c r="CYG163" s="154"/>
      <c r="CYH163" s="154"/>
      <c r="CYI163" s="154"/>
      <c r="CYJ163" s="154"/>
      <c r="CYK163" s="154"/>
      <c r="CYL163" s="154"/>
      <c r="CYM163" s="154"/>
      <c r="CYN163" s="154"/>
      <c r="CYO163" s="154"/>
      <c r="CYP163" s="154"/>
      <c r="CYQ163" s="154"/>
      <c r="CYR163" s="154"/>
      <c r="CYS163" s="154"/>
      <c r="CYT163" s="154"/>
      <c r="CYU163" s="154"/>
      <c r="CYV163" s="154"/>
      <c r="CYW163" s="154"/>
      <c r="CYX163" s="154"/>
      <c r="CYY163" s="154"/>
      <c r="CYZ163" s="154"/>
      <c r="CZA163" s="154"/>
      <c r="CZB163" s="154"/>
      <c r="CZC163" s="154"/>
      <c r="CZD163" s="154"/>
      <c r="CZE163" s="154"/>
      <c r="CZF163" s="154"/>
      <c r="CZG163" s="154"/>
      <c r="CZH163" s="154"/>
      <c r="CZI163" s="154"/>
      <c r="CZJ163" s="154"/>
      <c r="CZK163" s="154"/>
      <c r="CZL163" s="154"/>
      <c r="CZM163" s="154"/>
      <c r="CZN163" s="154"/>
      <c r="CZO163" s="154"/>
      <c r="CZP163" s="154"/>
      <c r="CZQ163" s="154"/>
      <c r="CZR163" s="154"/>
      <c r="CZS163" s="154"/>
      <c r="CZT163" s="154"/>
      <c r="CZU163" s="154"/>
      <c r="CZV163" s="154"/>
      <c r="CZW163" s="154"/>
      <c r="CZX163" s="154"/>
      <c r="CZY163" s="154"/>
      <c r="CZZ163" s="154"/>
      <c r="DAA163" s="154"/>
      <c r="DAB163" s="154"/>
      <c r="DAC163" s="154"/>
      <c r="DAD163" s="154"/>
      <c r="DAE163" s="154"/>
      <c r="DAF163" s="154"/>
      <c r="DAG163" s="154"/>
      <c r="DAH163" s="154"/>
      <c r="DAI163" s="154"/>
      <c r="DAJ163" s="154"/>
      <c r="DAK163" s="154"/>
      <c r="DAL163" s="154"/>
      <c r="DAM163" s="154"/>
      <c r="DAN163" s="154"/>
      <c r="DAO163" s="154"/>
      <c r="DAP163" s="154"/>
      <c r="DAQ163" s="154"/>
      <c r="DAR163" s="154"/>
      <c r="DAS163" s="154"/>
      <c r="DAT163" s="154"/>
      <c r="DAU163" s="154"/>
      <c r="DAV163" s="154"/>
      <c r="DAW163" s="154"/>
      <c r="DAX163" s="154"/>
      <c r="DAY163" s="154"/>
      <c r="DAZ163" s="154"/>
      <c r="DBA163" s="154"/>
      <c r="DBB163" s="154"/>
      <c r="DBC163" s="154"/>
      <c r="DBD163" s="154"/>
      <c r="DBE163" s="154"/>
      <c r="DBF163" s="154"/>
      <c r="DBG163" s="154"/>
      <c r="DBH163" s="154"/>
      <c r="DBI163" s="154"/>
      <c r="DBJ163" s="154"/>
      <c r="DBK163" s="154"/>
      <c r="DBL163" s="154"/>
      <c r="DBM163" s="154"/>
      <c r="DBN163" s="154"/>
      <c r="DBO163" s="154"/>
      <c r="DBP163" s="154"/>
      <c r="DBQ163" s="154"/>
      <c r="DBR163" s="154"/>
      <c r="DBS163" s="154"/>
      <c r="DBT163" s="154"/>
      <c r="DBU163" s="154"/>
      <c r="DBV163" s="154"/>
      <c r="DBW163" s="154"/>
      <c r="DBX163" s="154"/>
      <c r="DBY163" s="154"/>
      <c r="DBZ163" s="154"/>
      <c r="DCA163" s="154"/>
      <c r="DCB163" s="154"/>
      <c r="DCC163" s="154"/>
      <c r="DCD163" s="154"/>
      <c r="DCE163" s="154"/>
      <c r="DCF163" s="154"/>
      <c r="DCG163" s="154"/>
      <c r="DCH163" s="154"/>
      <c r="DCI163" s="154"/>
      <c r="DCJ163" s="154"/>
      <c r="DCK163" s="154"/>
      <c r="DCL163" s="154"/>
      <c r="DCM163" s="154"/>
      <c r="DCN163" s="154"/>
      <c r="DCO163" s="154"/>
      <c r="DCP163" s="154"/>
      <c r="DCQ163" s="154"/>
      <c r="DCR163" s="154"/>
      <c r="DCS163" s="154"/>
      <c r="DCT163" s="154"/>
      <c r="DCU163" s="154"/>
      <c r="DCV163" s="154"/>
      <c r="DCW163" s="154"/>
      <c r="DCX163" s="154"/>
      <c r="DCY163" s="154"/>
      <c r="DCZ163" s="154"/>
      <c r="DDA163" s="154"/>
      <c r="DDB163" s="154"/>
      <c r="DDC163" s="154"/>
      <c r="DDD163" s="154"/>
      <c r="DDE163" s="154"/>
      <c r="DDF163" s="154"/>
      <c r="DDG163" s="154"/>
      <c r="DDH163" s="154"/>
      <c r="DDI163" s="154"/>
      <c r="DDJ163" s="154"/>
      <c r="DDK163" s="154"/>
      <c r="DDL163" s="154"/>
      <c r="DDM163" s="154"/>
      <c r="DDN163" s="154"/>
      <c r="DDO163" s="154"/>
      <c r="DDP163" s="154"/>
      <c r="DDQ163" s="154"/>
      <c r="DDR163" s="154"/>
      <c r="DDS163" s="154"/>
      <c r="DDT163" s="154"/>
      <c r="DDU163" s="154"/>
      <c r="DDV163" s="154"/>
      <c r="DDW163" s="154"/>
      <c r="DDX163" s="154"/>
      <c r="DDY163" s="154"/>
      <c r="DDZ163" s="154"/>
      <c r="DEA163" s="154"/>
      <c r="DEB163" s="154"/>
      <c r="DEC163" s="154"/>
      <c r="DED163" s="154"/>
      <c r="DEE163" s="154"/>
      <c r="DEF163" s="154"/>
      <c r="DEG163" s="154"/>
      <c r="DEH163" s="154"/>
      <c r="DEI163" s="154"/>
      <c r="DEJ163" s="154"/>
      <c r="DEK163" s="154"/>
      <c r="DEL163" s="154"/>
      <c r="DEM163" s="154"/>
      <c r="DEN163" s="154"/>
      <c r="DEO163" s="154"/>
      <c r="DEP163" s="154"/>
      <c r="DEQ163" s="154"/>
      <c r="DER163" s="154"/>
      <c r="DES163" s="154"/>
      <c r="DET163" s="154"/>
      <c r="DEU163" s="154"/>
      <c r="DEV163" s="154"/>
      <c r="DEW163" s="154"/>
      <c r="DEX163" s="154"/>
      <c r="DEY163" s="154"/>
      <c r="DEZ163" s="154"/>
      <c r="DFA163" s="154"/>
      <c r="DFB163" s="154"/>
      <c r="DFC163" s="154"/>
      <c r="DFD163" s="154"/>
      <c r="DFE163" s="154"/>
      <c r="DFF163" s="154"/>
      <c r="DFG163" s="154"/>
      <c r="DFH163" s="154"/>
      <c r="DFI163" s="154"/>
      <c r="DFJ163" s="154"/>
      <c r="DFK163" s="154"/>
      <c r="DFL163" s="154"/>
      <c r="DFM163" s="154"/>
      <c r="DFN163" s="154"/>
      <c r="DFO163" s="154"/>
      <c r="DFP163" s="154"/>
      <c r="DFQ163" s="154"/>
      <c r="DFR163" s="154"/>
      <c r="DFS163" s="154"/>
      <c r="DFT163" s="154"/>
      <c r="DFU163" s="154"/>
      <c r="DFV163" s="154"/>
      <c r="DFW163" s="154"/>
      <c r="DFX163" s="154"/>
      <c r="DFY163" s="154"/>
      <c r="DFZ163" s="154"/>
      <c r="DGA163" s="154"/>
      <c r="DGB163" s="154"/>
      <c r="DGC163" s="154"/>
      <c r="DGD163" s="154"/>
      <c r="DGE163" s="154"/>
      <c r="DGF163" s="154"/>
      <c r="DGG163" s="154"/>
      <c r="DGH163" s="154"/>
      <c r="DGI163" s="154"/>
      <c r="DGJ163" s="154"/>
      <c r="DGK163" s="154"/>
      <c r="DGL163" s="154"/>
      <c r="DGM163" s="154"/>
      <c r="DGN163" s="154"/>
      <c r="DGO163" s="154"/>
      <c r="DGP163" s="154"/>
      <c r="DGQ163" s="154"/>
      <c r="DGR163" s="154"/>
      <c r="DGS163" s="154"/>
      <c r="DGT163" s="154"/>
      <c r="DGU163" s="154"/>
      <c r="DGV163" s="154"/>
      <c r="DGW163" s="154"/>
      <c r="DGX163" s="154"/>
      <c r="DGY163" s="154"/>
      <c r="DGZ163" s="154"/>
      <c r="DHA163" s="154"/>
      <c r="DHB163" s="154"/>
      <c r="DHC163" s="154"/>
      <c r="DHD163" s="154"/>
      <c r="DHE163" s="154"/>
      <c r="DHF163" s="154"/>
      <c r="DHG163" s="154"/>
      <c r="DHH163" s="154"/>
      <c r="DHI163" s="154"/>
      <c r="DHJ163" s="154"/>
      <c r="DHK163" s="154"/>
      <c r="DHL163" s="154"/>
      <c r="DHM163" s="154"/>
      <c r="DHN163" s="154"/>
      <c r="DHO163" s="154"/>
      <c r="DHP163" s="154"/>
      <c r="DHQ163" s="154"/>
      <c r="DHR163" s="154"/>
      <c r="DHS163" s="154"/>
      <c r="DHT163" s="154"/>
      <c r="DHU163" s="154"/>
      <c r="DHV163" s="154"/>
      <c r="DHW163" s="154"/>
      <c r="DHX163" s="154"/>
      <c r="DHY163" s="154"/>
      <c r="DHZ163" s="154"/>
      <c r="DIA163" s="154"/>
      <c r="DIB163" s="154"/>
      <c r="DIC163" s="154"/>
      <c r="DID163" s="154"/>
      <c r="DIE163" s="154"/>
      <c r="DIF163" s="154"/>
      <c r="DIG163" s="154"/>
      <c r="DIH163" s="154"/>
      <c r="DII163" s="154"/>
      <c r="DIJ163" s="154"/>
      <c r="DIK163" s="154"/>
      <c r="DIL163" s="154"/>
      <c r="DIM163" s="154"/>
      <c r="DIN163" s="154"/>
      <c r="DIO163" s="154"/>
      <c r="DIP163" s="154"/>
      <c r="DIQ163" s="154"/>
      <c r="DIR163" s="154"/>
      <c r="DIS163" s="154"/>
      <c r="DIT163" s="154"/>
      <c r="DIU163" s="154"/>
      <c r="DIV163" s="154"/>
      <c r="DIW163" s="154"/>
      <c r="DIX163" s="154"/>
      <c r="DIY163" s="154"/>
      <c r="DIZ163" s="154"/>
      <c r="DJA163" s="154"/>
      <c r="DJB163" s="154"/>
      <c r="DJC163" s="154"/>
      <c r="DJD163" s="154"/>
      <c r="DJE163" s="154"/>
      <c r="DJF163" s="154"/>
      <c r="DJG163" s="154"/>
      <c r="DJH163" s="154"/>
      <c r="DJI163" s="154"/>
      <c r="DJJ163" s="154"/>
      <c r="DJK163" s="154"/>
      <c r="DJL163" s="154"/>
      <c r="DJM163" s="154"/>
      <c r="DJN163" s="154"/>
      <c r="DJO163" s="154"/>
      <c r="DJP163" s="154"/>
      <c r="DJQ163" s="154"/>
      <c r="DJR163" s="154"/>
      <c r="DJS163" s="154"/>
      <c r="DJT163" s="154"/>
      <c r="DJU163" s="154"/>
      <c r="DJV163" s="154"/>
      <c r="DJW163" s="154"/>
      <c r="DJX163" s="154"/>
      <c r="DJY163" s="154"/>
      <c r="DJZ163" s="154"/>
      <c r="DKA163" s="154"/>
      <c r="DKB163" s="154"/>
      <c r="DKC163" s="154"/>
      <c r="DKD163" s="154"/>
      <c r="DKE163" s="154"/>
      <c r="DKF163" s="154"/>
      <c r="DKG163" s="154"/>
      <c r="DKH163" s="154"/>
      <c r="DKI163" s="154"/>
      <c r="DKJ163" s="154"/>
      <c r="DKK163" s="154"/>
      <c r="DKL163" s="154"/>
      <c r="DKM163" s="154"/>
      <c r="DKN163" s="154"/>
      <c r="DKO163" s="154"/>
      <c r="DKP163" s="154"/>
      <c r="DKQ163" s="154"/>
      <c r="DKR163" s="154"/>
      <c r="DKS163" s="154"/>
      <c r="DKT163" s="154"/>
      <c r="DKU163" s="154"/>
      <c r="DKV163" s="154"/>
      <c r="DKW163" s="154"/>
      <c r="DKX163" s="154"/>
      <c r="DKY163" s="154"/>
      <c r="DKZ163" s="154"/>
      <c r="DLA163" s="154"/>
      <c r="DLB163" s="154"/>
      <c r="DLC163" s="154"/>
      <c r="DLD163" s="154"/>
      <c r="DLE163" s="154"/>
      <c r="DLF163" s="154"/>
      <c r="DLG163" s="154"/>
      <c r="DLH163" s="154"/>
      <c r="DLI163" s="154"/>
      <c r="DLJ163" s="154"/>
      <c r="DLK163" s="154"/>
      <c r="DLL163" s="154"/>
      <c r="DLM163" s="154"/>
      <c r="DLN163" s="154"/>
      <c r="DLO163" s="154"/>
      <c r="DLP163" s="154"/>
      <c r="DLQ163" s="154"/>
      <c r="DLR163" s="154"/>
      <c r="DLS163" s="154"/>
      <c r="DLT163" s="154"/>
      <c r="DLU163" s="154"/>
      <c r="DLV163" s="154"/>
      <c r="DLW163" s="154"/>
      <c r="DLX163" s="154"/>
      <c r="DLY163" s="154"/>
      <c r="DLZ163" s="154"/>
      <c r="DMA163" s="154"/>
      <c r="DMB163" s="154"/>
      <c r="DMC163" s="154"/>
      <c r="DMD163" s="154"/>
      <c r="DME163" s="154"/>
      <c r="DMF163" s="154"/>
      <c r="DMG163" s="154"/>
      <c r="DMH163" s="154"/>
      <c r="DMI163" s="154"/>
      <c r="DMJ163" s="154"/>
      <c r="DMK163" s="154"/>
      <c r="DML163" s="154"/>
      <c r="DMM163" s="154"/>
      <c r="DMN163" s="154"/>
      <c r="DMO163" s="154"/>
      <c r="DMP163" s="154"/>
      <c r="DMQ163" s="154"/>
      <c r="DMR163" s="154"/>
      <c r="DMS163" s="154"/>
      <c r="DMT163" s="154"/>
      <c r="DMU163" s="154"/>
      <c r="DMV163" s="154"/>
      <c r="DMW163" s="154"/>
      <c r="DMX163" s="154"/>
      <c r="DMY163" s="154"/>
      <c r="DMZ163" s="154"/>
      <c r="DNA163" s="154"/>
      <c r="DNB163" s="154"/>
      <c r="DNC163" s="154"/>
      <c r="DND163" s="154"/>
      <c r="DNE163" s="154"/>
      <c r="DNF163" s="154"/>
      <c r="DNG163" s="154"/>
      <c r="DNH163" s="154"/>
      <c r="DNI163" s="154"/>
      <c r="DNJ163" s="154"/>
      <c r="DNK163" s="154"/>
      <c r="DNL163" s="154"/>
      <c r="DNM163" s="154"/>
      <c r="DNN163" s="154"/>
      <c r="DNO163" s="154"/>
      <c r="DNP163" s="154"/>
      <c r="DNQ163" s="154"/>
      <c r="DNR163" s="154"/>
      <c r="DNS163" s="154"/>
      <c r="DNT163" s="154"/>
      <c r="DNU163" s="154"/>
      <c r="DNV163" s="154"/>
      <c r="DNW163" s="154"/>
      <c r="DNX163" s="154"/>
      <c r="DNY163" s="154"/>
      <c r="DNZ163" s="154"/>
      <c r="DOA163" s="154"/>
      <c r="DOB163" s="154"/>
      <c r="DOC163" s="154"/>
      <c r="DOD163" s="154"/>
      <c r="DOE163" s="154"/>
      <c r="DOF163" s="154"/>
      <c r="DOG163" s="154"/>
      <c r="DOH163" s="154"/>
      <c r="DOI163" s="154"/>
      <c r="DOJ163" s="154"/>
      <c r="DOK163" s="154"/>
      <c r="DOL163" s="154"/>
      <c r="DOM163" s="154"/>
      <c r="DON163" s="154"/>
      <c r="DOO163" s="154"/>
      <c r="DOP163" s="154"/>
      <c r="DOQ163" s="154"/>
      <c r="DOR163" s="154"/>
      <c r="DOS163" s="154"/>
      <c r="DOT163" s="154"/>
      <c r="DOU163" s="154"/>
      <c r="DOV163" s="154"/>
      <c r="DOW163" s="154"/>
      <c r="DOX163" s="154"/>
      <c r="DOY163" s="154"/>
      <c r="DOZ163" s="154"/>
      <c r="DPA163" s="154"/>
      <c r="DPB163" s="154"/>
      <c r="DPC163" s="154"/>
      <c r="DPD163" s="154"/>
      <c r="DPE163" s="154"/>
      <c r="DPF163" s="154"/>
      <c r="DPG163" s="154"/>
      <c r="DPH163" s="154"/>
      <c r="DPI163" s="154"/>
      <c r="DPJ163" s="154"/>
      <c r="DPK163" s="154"/>
      <c r="DPL163" s="154"/>
      <c r="DPM163" s="154"/>
      <c r="DPN163" s="154"/>
      <c r="DPO163" s="154"/>
      <c r="DPP163" s="154"/>
      <c r="DPQ163" s="154"/>
      <c r="DPR163" s="154"/>
      <c r="DPS163" s="154"/>
      <c r="DPT163" s="154"/>
      <c r="DPU163" s="154"/>
      <c r="DPV163" s="154"/>
      <c r="DPW163" s="154"/>
      <c r="DPX163" s="154"/>
      <c r="DPY163" s="154"/>
      <c r="DPZ163" s="154"/>
      <c r="DQA163" s="154"/>
      <c r="DQB163" s="154"/>
      <c r="DQC163" s="154"/>
      <c r="DQD163" s="154"/>
      <c r="DQE163" s="154"/>
      <c r="DQF163" s="154"/>
      <c r="DQG163" s="154"/>
      <c r="DQH163" s="154"/>
      <c r="DQI163" s="154"/>
      <c r="DQJ163" s="154"/>
      <c r="DQK163" s="154"/>
      <c r="DQL163" s="154"/>
      <c r="DQM163" s="154"/>
      <c r="DQN163" s="154"/>
      <c r="DQO163" s="154"/>
      <c r="DQP163" s="154"/>
      <c r="DQQ163" s="154"/>
      <c r="DQR163" s="154"/>
      <c r="DQS163" s="154"/>
      <c r="DQT163" s="154"/>
      <c r="DQU163" s="154"/>
      <c r="DQV163" s="154"/>
      <c r="DQW163" s="154"/>
      <c r="DQX163" s="154"/>
      <c r="DQY163" s="154"/>
      <c r="DQZ163" s="154"/>
      <c r="DRA163" s="154"/>
      <c r="DRB163" s="154"/>
      <c r="DRC163" s="154"/>
      <c r="DRD163" s="154"/>
      <c r="DRE163" s="154"/>
      <c r="DRF163" s="154"/>
      <c r="DRG163" s="154"/>
      <c r="DRH163" s="154"/>
      <c r="DRI163" s="154"/>
      <c r="DRJ163" s="154"/>
      <c r="DRK163" s="154"/>
      <c r="DRL163" s="154"/>
      <c r="DRM163" s="154"/>
      <c r="DRN163" s="154"/>
      <c r="DRO163" s="154"/>
      <c r="DRP163" s="154"/>
      <c r="DRQ163" s="154"/>
      <c r="DRR163" s="154"/>
      <c r="DRS163" s="154"/>
      <c r="DRT163" s="154"/>
      <c r="DRU163" s="154"/>
      <c r="DRV163" s="154"/>
      <c r="DRW163" s="154"/>
      <c r="DRX163" s="154"/>
      <c r="DRY163" s="154"/>
      <c r="DRZ163" s="154"/>
      <c r="DSA163" s="154"/>
      <c r="DSB163" s="154"/>
      <c r="DSC163" s="154"/>
      <c r="DSD163" s="154"/>
      <c r="DSE163" s="154"/>
      <c r="DSF163" s="154"/>
      <c r="DSG163" s="154"/>
      <c r="DSH163" s="154"/>
      <c r="DSI163" s="154"/>
      <c r="DSJ163" s="154"/>
      <c r="DSK163" s="154"/>
      <c r="DSL163" s="154"/>
      <c r="DSM163" s="154"/>
      <c r="DSN163" s="154"/>
      <c r="DSO163" s="154"/>
      <c r="DSP163" s="154"/>
      <c r="DSQ163" s="154"/>
      <c r="DSR163" s="154"/>
      <c r="DSS163" s="154"/>
      <c r="DST163" s="154"/>
      <c r="DSU163" s="154"/>
      <c r="DSV163" s="154"/>
      <c r="DSW163" s="154"/>
      <c r="DSX163" s="154"/>
      <c r="DSY163" s="154"/>
      <c r="DSZ163" s="154"/>
      <c r="DTA163" s="154"/>
      <c r="DTB163" s="154"/>
      <c r="DTC163" s="154"/>
      <c r="DTD163" s="154"/>
      <c r="DTE163" s="154"/>
      <c r="DTF163" s="154"/>
      <c r="DTG163" s="154"/>
      <c r="DTH163" s="154"/>
      <c r="DTI163" s="154"/>
      <c r="DTJ163" s="154"/>
      <c r="DTK163" s="154"/>
      <c r="DTL163" s="154"/>
      <c r="DTM163" s="154"/>
      <c r="DTN163" s="154"/>
      <c r="DTO163" s="154"/>
      <c r="DTP163" s="154"/>
      <c r="DTQ163" s="154"/>
      <c r="DTR163" s="154"/>
      <c r="DTS163" s="154"/>
      <c r="DTT163" s="154"/>
      <c r="DTU163" s="154"/>
      <c r="DTV163" s="154"/>
      <c r="DTW163" s="154"/>
      <c r="DTX163" s="154"/>
      <c r="DTY163" s="154"/>
      <c r="DTZ163" s="154"/>
      <c r="DUA163" s="154"/>
      <c r="DUB163" s="154"/>
      <c r="DUC163" s="154"/>
      <c r="DUD163" s="154"/>
      <c r="DUE163" s="154"/>
      <c r="DUF163" s="154"/>
      <c r="DUG163" s="154"/>
      <c r="DUH163" s="154"/>
      <c r="DUI163" s="154"/>
      <c r="DUJ163" s="154"/>
      <c r="DUK163" s="154"/>
      <c r="DUL163" s="154"/>
      <c r="DUM163" s="154"/>
      <c r="DUN163" s="154"/>
      <c r="DUO163" s="154"/>
      <c r="DUP163" s="154"/>
      <c r="DUQ163" s="154"/>
      <c r="DUR163" s="154"/>
      <c r="DUS163" s="154"/>
      <c r="DUT163" s="154"/>
      <c r="DUU163" s="154"/>
      <c r="DUV163" s="154"/>
      <c r="DUW163" s="154"/>
      <c r="DUX163" s="154"/>
      <c r="DUY163" s="154"/>
      <c r="DUZ163" s="154"/>
      <c r="DVA163" s="154"/>
      <c r="DVB163" s="154"/>
      <c r="DVC163" s="154"/>
      <c r="DVD163" s="154"/>
      <c r="DVE163" s="154"/>
      <c r="DVF163" s="154"/>
      <c r="DVG163" s="154"/>
      <c r="DVH163" s="154"/>
      <c r="DVI163" s="154"/>
      <c r="DVJ163" s="154"/>
      <c r="DVK163" s="154"/>
      <c r="DVL163" s="154"/>
      <c r="DVM163" s="154"/>
      <c r="DVN163" s="154"/>
      <c r="DVO163" s="154"/>
      <c r="DVP163" s="154"/>
      <c r="DVQ163" s="154"/>
      <c r="DVR163" s="154"/>
      <c r="DVS163" s="154"/>
      <c r="DVT163" s="154"/>
      <c r="DVU163" s="154"/>
      <c r="DVV163" s="154"/>
      <c r="DVW163" s="154"/>
      <c r="DVX163" s="154"/>
      <c r="DVY163" s="154"/>
      <c r="DVZ163" s="154"/>
      <c r="DWA163" s="154"/>
      <c r="DWB163" s="154"/>
      <c r="DWC163" s="154"/>
      <c r="DWD163" s="154"/>
      <c r="DWE163" s="154"/>
      <c r="DWF163" s="154"/>
      <c r="DWG163" s="154"/>
      <c r="DWH163" s="154"/>
      <c r="DWI163" s="154"/>
      <c r="DWJ163" s="154"/>
      <c r="DWK163" s="154"/>
      <c r="DWL163" s="154"/>
      <c r="DWM163" s="154"/>
      <c r="DWN163" s="154"/>
      <c r="DWO163" s="154"/>
      <c r="DWP163" s="154"/>
      <c r="DWQ163" s="154"/>
      <c r="DWR163" s="154"/>
      <c r="DWS163" s="154"/>
      <c r="DWT163" s="154"/>
      <c r="DWU163" s="154"/>
      <c r="DWV163" s="154"/>
      <c r="DWW163" s="154"/>
      <c r="DWX163" s="154"/>
      <c r="DWY163" s="154"/>
      <c r="DWZ163" s="154"/>
      <c r="DXA163" s="154"/>
      <c r="DXB163" s="154"/>
      <c r="DXC163" s="154"/>
      <c r="DXD163" s="154"/>
      <c r="DXE163" s="154"/>
      <c r="DXF163" s="154"/>
      <c r="DXG163" s="154"/>
      <c r="DXH163" s="154"/>
      <c r="DXI163" s="154"/>
      <c r="DXJ163" s="154"/>
      <c r="DXK163" s="154"/>
      <c r="DXL163" s="154"/>
      <c r="DXM163" s="154"/>
      <c r="DXN163" s="154"/>
      <c r="DXO163" s="154"/>
      <c r="DXP163" s="154"/>
      <c r="DXQ163" s="154"/>
      <c r="DXR163" s="154"/>
      <c r="DXS163" s="154"/>
      <c r="DXT163" s="154"/>
      <c r="DXU163" s="154"/>
      <c r="DXV163" s="154"/>
      <c r="DXW163" s="154"/>
      <c r="DXX163" s="154"/>
      <c r="DXY163" s="154"/>
      <c r="DXZ163" s="154"/>
      <c r="DYA163" s="154"/>
      <c r="DYB163" s="154"/>
      <c r="DYC163" s="154"/>
      <c r="DYD163" s="154"/>
      <c r="DYE163" s="154"/>
      <c r="DYF163" s="154"/>
      <c r="DYG163" s="154"/>
      <c r="DYH163" s="154"/>
      <c r="DYI163" s="154"/>
      <c r="DYJ163" s="154"/>
      <c r="DYK163" s="154"/>
      <c r="DYL163" s="154"/>
      <c r="DYM163" s="154"/>
      <c r="DYN163" s="154"/>
      <c r="DYO163" s="154"/>
      <c r="DYP163" s="154"/>
      <c r="DYQ163" s="154"/>
      <c r="DYR163" s="154"/>
      <c r="DYS163" s="154"/>
      <c r="DYT163" s="154"/>
      <c r="DYU163" s="154"/>
      <c r="DYV163" s="154"/>
      <c r="DYW163" s="154"/>
      <c r="DYX163" s="154"/>
      <c r="DYY163" s="154"/>
      <c r="DYZ163" s="154"/>
      <c r="DZA163" s="154"/>
      <c r="DZB163" s="154"/>
      <c r="DZC163" s="154"/>
      <c r="DZD163" s="154"/>
      <c r="DZE163" s="154"/>
      <c r="DZF163" s="154"/>
      <c r="DZG163" s="154"/>
      <c r="DZH163" s="154"/>
      <c r="DZI163" s="154"/>
      <c r="DZJ163" s="154"/>
      <c r="DZK163" s="154"/>
      <c r="DZL163" s="154"/>
      <c r="DZM163" s="154"/>
      <c r="DZN163" s="154"/>
      <c r="DZO163" s="154"/>
      <c r="DZP163" s="154"/>
      <c r="DZQ163" s="154"/>
      <c r="DZR163" s="154"/>
      <c r="DZS163" s="154"/>
      <c r="DZT163" s="154"/>
      <c r="DZU163" s="154"/>
      <c r="DZV163" s="154"/>
      <c r="DZW163" s="154"/>
      <c r="DZX163" s="154"/>
      <c r="DZY163" s="154"/>
      <c r="DZZ163" s="154"/>
      <c r="EAA163" s="154"/>
      <c r="EAB163" s="154"/>
      <c r="EAC163" s="154"/>
      <c r="EAD163" s="154"/>
      <c r="EAE163" s="154"/>
      <c r="EAF163" s="154"/>
      <c r="EAG163" s="154"/>
      <c r="EAH163" s="154"/>
      <c r="EAI163" s="154"/>
      <c r="EAJ163" s="154"/>
      <c r="EAK163" s="154"/>
      <c r="EAL163" s="154"/>
      <c r="EAM163" s="154"/>
      <c r="EAN163" s="154"/>
      <c r="EAO163" s="154"/>
      <c r="EAP163" s="154"/>
      <c r="EAQ163" s="154"/>
      <c r="EAR163" s="154"/>
      <c r="EAS163" s="154"/>
      <c r="EAT163" s="154"/>
      <c r="EAU163" s="154"/>
      <c r="EAV163" s="154"/>
      <c r="EAW163" s="154"/>
      <c r="EAX163" s="154"/>
      <c r="EAY163" s="154"/>
      <c r="EAZ163" s="154"/>
      <c r="EBA163" s="154"/>
      <c r="EBB163" s="154"/>
      <c r="EBC163" s="154"/>
      <c r="EBD163" s="154"/>
      <c r="EBE163" s="154"/>
      <c r="EBF163" s="154"/>
      <c r="EBG163" s="154"/>
      <c r="EBH163" s="154"/>
      <c r="EBI163" s="154"/>
      <c r="EBJ163" s="154"/>
      <c r="EBK163" s="154"/>
      <c r="EBL163" s="154"/>
      <c r="EBM163" s="154"/>
      <c r="EBN163" s="154"/>
      <c r="EBO163" s="154"/>
      <c r="EBP163" s="154"/>
      <c r="EBQ163" s="154"/>
      <c r="EBR163" s="154"/>
      <c r="EBS163" s="154"/>
      <c r="EBT163" s="154"/>
      <c r="EBU163" s="154"/>
      <c r="EBV163" s="154"/>
      <c r="EBW163" s="154"/>
      <c r="EBX163" s="154"/>
      <c r="EBY163" s="154"/>
      <c r="EBZ163" s="154"/>
      <c r="ECA163" s="154"/>
      <c r="ECB163" s="154"/>
      <c r="ECC163" s="154"/>
      <c r="ECD163" s="154"/>
      <c r="ECE163" s="154"/>
      <c r="ECF163" s="154"/>
      <c r="ECG163" s="154"/>
      <c r="ECH163" s="154"/>
      <c r="ECI163" s="154"/>
      <c r="ECJ163" s="154"/>
      <c r="ECK163" s="154"/>
      <c r="ECL163" s="154"/>
      <c r="ECM163" s="154"/>
      <c r="ECN163" s="154"/>
      <c r="ECO163" s="154"/>
      <c r="ECP163" s="154"/>
      <c r="ECQ163" s="154"/>
      <c r="ECR163" s="154"/>
      <c r="ECS163" s="154"/>
      <c r="ECT163" s="154"/>
      <c r="ECU163" s="154"/>
      <c r="ECV163" s="154"/>
      <c r="ECW163" s="154"/>
      <c r="ECX163" s="154"/>
      <c r="ECY163" s="154"/>
      <c r="ECZ163" s="154"/>
      <c r="EDA163" s="154"/>
      <c r="EDB163" s="154"/>
      <c r="EDC163" s="154"/>
      <c r="EDD163" s="154"/>
      <c r="EDE163" s="154"/>
      <c r="EDF163" s="154"/>
      <c r="EDG163" s="154"/>
      <c r="EDH163" s="154"/>
      <c r="EDI163" s="154"/>
      <c r="EDJ163" s="154"/>
      <c r="EDK163" s="154"/>
      <c r="EDL163" s="154"/>
      <c r="EDM163" s="154"/>
      <c r="EDN163" s="154"/>
      <c r="EDO163" s="154"/>
      <c r="EDP163" s="154"/>
      <c r="EDQ163" s="154"/>
      <c r="EDR163" s="154"/>
      <c r="EDS163" s="154"/>
      <c r="EDT163" s="154"/>
      <c r="EDU163" s="154"/>
      <c r="EDV163" s="154"/>
      <c r="EDW163" s="154"/>
      <c r="EDX163" s="154"/>
      <c r="EDY163" s="154"/>
      <c r="EDZ163" s="154"/>
      <c r="EEA163" s="154"/>
      <c r="EEB163" s="154"/>
      <c r="EEC163" s="154"/>
      <c r="EED163" s="154"/>
      <c r="EEE163" s="154"/>
      <c r="EEF163" s="154"/>
      <c r="EEG163" s="154"/>
      <c r="EEH163" s="154"/>
      <c r="EEI163" s="154"/>
      <c r="EEJ163" s="154"/>
      <c r="EEK163" s="154"/>
      <c r="EEL163" s="154"/>
      <c r="EEM163" s="154"/>
      <c r="EEN163" s="154"/>
      <c r="EEO163" s="154"/>
      <c r="EEP163" s="154"/>
      <c r="EEQ163" s="154"/>
      <c r="EER163" s="154"/>
      <c r="EES163" s="154"/>
      <c r="EET163" s="154"/>
      <c r="EEU163" s="154"/>
      <c r="EEV163" s="154"/>
      <c r="EEW163" s="154"/>
      <c r="EEX163" s="154"/>
      <c r="EEY163" s="154"/>
      <c r="EEZ163" s="154"/>
      <c r="EFA163" s="154"/>
      <c r="EFB163" s="154"/>
      <c r="EFC163" s="154"/>
      <c r="EFD163" s="154"/>
      <c r="EFE163" s="154"/>
      <c r="EFF163" s="154"/>
      <c r="EFG163" s="154"/>
      <c r="EFH163" s="154"/>
      <c r="EFI163" s="154"/>
      <c r="EFJ163" s="154"/>
      <c r="EFK163" s="154"/>
      <c r="EFL163" s="154"/>
      <c r="EFM163" s="154"/>
      <c r="EFN163" s="154"/>
      <c r="EFO163" s="154"/>
      <c r="EFP163" s="154"/>
      <c r="EFQ163" s="154"/>
      <c r="EFR163" s="154"/>
      <c r="EFS163" s="154"/>
      <c r="EFT163" s="154"/>
      <c r="EFU163" s="154"/>
      <c r="EFV163" s="154"/>
      <c r="EFW163" s="154"/>
      <c r="EFX163" s="154"/>
      <c r="EFY163" s="154"/>
      <c r="EFZ163" s="154"/>
      <c r="EGA163" s="154"/>
      <c r="EGB163" s="154"/>
      <c r="EGC163" s="154"/>
      <c r="EGD163" s="154"/>
      <c r="EGE163" s="154"/>
      <c r="EGF163" s="154"/>
      <c r="EGG163" s="154"/>
      <c r="EGH163" s="154"/>
      <c r="EGI163" s="154"/>
      <c r="EGJ163" s="154"/>
      <c r="EGK163" s="154"/>
      <c r="EGL163" s="154"/>
      <c r="EGM163" s="154"/>
      <c r="EGN163" s="154"/>
      <c r="EGO163" s="154"/>
      <c r="EGP163" s="154"/>
      <c r="EGQ163" s="154"/>
      <c r="EGR163" s="154"/>
      <c r="EGS163" s="154"/>
      <c r="EGT163" s="154"/>
      <c r="EGU163" s="154"/>
      <c r="EGV163" s="154"/>
      <c r="EGW163" s="154"/>
      <c r="EGX163" s="154"/>
      <c r="EGY163" s="154"/>
      <c r="EGZ163" s="154"/>
      <c r="EHA163" s="154"/>
      <c r="EHB163" s="154"/>
      <c r="EHC163" s="154"/>
      <c r="EHD163" s="154"/>
      <c r="EHE163" s="154"/>
      <c r="EHF163" s="154"/>
      <c r="EHG163" s="154"/>
      <c r="EHH163" s="154"/>
      <c r="EHI163" s="154"/>
      <c r="EHJ163" s="154"/>
      <c r="EHK163" s="154"/>
      <c r="EHL163" s="154"/>
      <c r="EHM163" s="154"/>
      <c r="EHN163" s="154"/>
      <c r="EHO163" s="154"/>
      <c r="EHP163" s="154"/>
      <c r="EHQ163" s="154"/>
      <c r="EHR163" s="154"/>
      <c r="EHS163" s="154"/>
      <c r="EHT163" s="154"/>
      <c r="EHU163" s="154"/>
      <c r="EHV163" s="154"/>
      <c r="EHW163" s="154"/>
      <c r="EHX163" s="154"/>
      <c r="EHY163" s="154"/>
      <c r="EHZ163" s="154"/>
      <c r="EIA163" s="154"/>
      <c r="EIB163" s="154"/>
      <c r="EIC163" s="154"/>
      <c r="EID163" s="154"/>
      <c r="EIE163" s="154"/>
      <c r="EIF163" s="154"/>
      <c r="EIG163" s="154"/>
      <c r="EIH163" s="154"/>
      <c r="EII163" s="154"/>
      <c r="EIJ163" s="154"/>
      <c r="EIK163" s="154"/>
      <c r="EIL163" s="154"/>
      <c r="EIM163" s="154"/>
      <c r="EIN163" s="154"/>
      <c r="EIO163" s="154"/>
      <c r="EIP163" s="154"/>
      <c r="EIQ163" s="154"/>
      <c r="EIR163" s="154"/>
      <c r="EIS163" s="154"/>
      <c r="EIT163" s="154"/>
      <c r="EIU163" s="154"/>
      <c r="EIV163" s="154"/>
      <c r="EIW163" s="154"/>
      <c r="EIX163" s="154"/>
      <c r="EIY163" s="154"/>
      <c r="EIZ163" s="154"/>
      <c r="EJA163" s="154"/>
      <c r="EJB163" s="154"/>
      <c r="EJC163" s="154"/>
      <c r="EJD163" s="154"/>
      <c r="EJE163" s="154"/>
      <c r="EJF163" s="154"/>
      <c r="EJG163" s="154"/>
      <c r="EJH163" s="154"/>
      <c r="EJI163" s="154"/>
      <c r="EJJ163" s="154"/>
      <c r="EJK163" s="154"/>
      <c r="EJL163" s="154"/>
      <c r="EJM163" s="154"/>
      <c r="EJN163" s="154"/>
      <c r="EJO163" s="154"/>
      <c r="EJP163" s="154"/>
      <c r="EJQ163" s="154"/>
      <c r="EJR163" s="154"/>
      <c r="EJS163" s="154"/>
      <c r="EJT163" s="154"/>
      <c r="EJU163" s="154"/>
      <c r="EJV163" s="154"/>
      <c r="EJW163" s="154"/>
      <c r="EJX163" s="154"/>
      <c r="EJY163" s="154"/>
      <c r="EJZ163" s="154"/>
      <c r="EKA163" s="154"/>
      <c r="EKB163" s="154"/>
      <c r="EKC163" s="154"/>
      <c r="EKD163" s="154"/>
      <c r="EKE163" s="154"/>
      <c r="EKF163" s="154"/>
      <c r="EKG163" s="154"/>
      <c r="EKH163" s="154"/>
      <c r="EKI163" s="154"/>
      <c r="EKJ163" s="154"/>
      <c r="EKK163" s="154"/>
      <c r="EKL163" s="154"/>
      <c r="EKM163" s="154"/>
      <c r="EKN163" s="154"/>
      <c r="EKO163" s="154"/>
      <c r="EKP163" s="154"/>
      <c r="EKQ163" s="154"/>
      <c r="EKR163" s="154"/>
      <c r="EKS163" s="154"/>
      <c r="EKT163" s="154"/>
      <c r="EKU163" s="154"/>
      <c r="EKV163" s="154"/>
      <c r="EKW163" s="154"/>
      <c r="EKX163" s="154"/>
      <c r="EKY163" s="154"/>
      <c r="EKZ163" s="154"/>
      <c r="ELA163" s="154"/>
      <c r="ELB163" s="154"/>
      <c r="ELC163" s="154"/>
      <c r="ELD163" s="154"/>
      <c r="ELE163" s="154"/>
      <c r="ELF163" s="154"/>
      <c r="ELG163" s="154"/>
      <c r="ELH163" s="154"/>
      <c r="ELI163" s="154"/>
      <c r="ELJ163" s="154"/>
      <c r="ELK163" s="154"/>
      <c r="ELL163" s="154"/>
      <c r="ELM163" s="154"/>
      <c r="ELN163" s="154"/>
      <c r="ELO163" s="154"/>
      <c r="ELP163" s="154"/>
      <c r="ELQ163" s="154"/>
      <c r="ELR163" s="154"/>
      <c r="ELS163" s="154"/>
      <c r="ELT163" s="154"/>
      <c r="ELU163" s="154"/>
      <c r="ELV163" s="154"/>
      <c r="ELW163" s="154"/>
      <c r="ELX163" s="154"/>
      <c r="ELY163" s="154"/>
      <c r="ELZ163" s="154"/>
      <c r="EMA163" s="154"/>
      <c r="EMB163" s="154"/>
      <c r="EMC163" s="154"/>
      <c r="EMD163" s="154"/>
      <c r="EME163" s="154"/>
      <c r="EMF163" s="154"/>
      <c r="EMG163" s="154"/>
      <c r="EMH163" s="154"/>
      <c r="EMI163" s="154"/>
      <c r="EMJ163" s="154"/>
      <c r="EMK163" s="154"/>
      <c r="EML163" s="154"/>
      <c r="EMM163" s="154"/>
      <c r="EMN163" s="154"/>
      <c r="EMO163" s="154"/>
      <c r="EMP163" s="154"/>
      <c r="EMQ163" s="154"/>
      <c r="EMR163" s="154"/>
      <c r="EMS163" s="154"/>
      <c r="EMT163" s="154"/>
      <c r="EMU163" s="154"/>
      <c r="EMV163" s="154"/>
      <c r="EMW163" s="154"/>
      <c r="EMX163" s="154"/>
      <c r="EMY163" s="154"/>
      <c r="EMZ163" s="154"/>
      <c r="ENA163" s="154"/>
      <c r="ENB163" s="154"/>
      <c r="ENC163" s="154"/>
      <c r="END163" s="154"/>
      <c r="ENE163" s="154"/>
      <c r="ENF163" s="154"/>
      <c r="ENG163" s="154"/>
      <c r="ENH163" s="154"/>
      <c r="ENI163" s="154"/>
      <c r="ENJ163" s="154"/>
      <c r="ENK163" s="154"/>
      <c r="ENL163" s="154"/>
      <c r="ENM163" s="154"/>
      <c r="ENN163" s="154"/>
      <c r="ENO163" s="154"/>
      <c r="ENP163" s="154"/>
      <c r="ENQ163" s="154"/>
      <c r="ENR163" s="154"/>
      <c r="ENS163" s="154"/>
      <c r="ENT163" s="154"/>
      <c r="ENU163" s="154"/>
      <c r="ENV163" s="154"/>
      <c r="ENW163" s="154"/>
      <c r="ENX163" s="154"/>
      <c r="ENY163" s="154"/>
      <c r="ENZ163" s="154"/>
      <c r="EOA163" s="154"/>
      <c r="EOB163" s="154"/>
      <c r="EOC163" s="154"/>
      <c r="EOD163" s="154"/>
      <c r="EOE163" s="154"/>
      <c r="EOF163" s="154"/>
      <c r="EOG163" s="154"/>
      <c r="EOH163" s="154"/>
      <c r="EOI163" s="154"/>
      <c r="EOJ163" s="154"/>
      <c r="EOK163" s="154"/>
      <c r="EOL163" s="154"/>
      <c r="EOM163" s="154"/>
      <c r="EON163" s="154"/>
      <c r="EOO163" s="154"/>
      <c r="EOP163" s="154"/>
      <c r="EOQ163" s="154"/>
      <c r="EOR163" s="154"/>
      <c r="EOS163" s="154"/>
      <c r="EOT163" s="154"/>
      <c r="EOU163" s="154"/>
      <c r="EOV163" s="154"/>
      <c r="EOW163" s="154"/>
      <c r="EOX163" s="154"/>
      <c r="EOY163" s="154"/>
      <c r="EOZ163" s="154"/>
      <c r="EPA163" s="154"/>
      <c r="EPB163" s="154"/>
      <c r="EPC163" s="154"/>
      <c r="EPD163" s="154"/>
      <c r="EPE163" s="154"/>
      <c r="EPF163" s="154"/>
      <c r="EPG163" s="154"/>
      <c r="EPH163" s="154"/>
      <c r="EPI163" s="154"/>
      <c r="EPJ163" s="154"/>
      <c r="EPK163" s="154"/>
      <c r="EPL163" s="154"/>
      <c r="EPM163" s="154"/>
      <c r="EPN163" s="154"/>
      <c r="EPO163" s="154"/>
      <c r="EPP163" s="154"/>
      <c r="EPQ163" s="154"/>
      <c r="EPR163" s="154"/>
      <c r="EPS163" s="154"/>
      <c r="EPT163" s="154"/>
      <c r="EPU163" s="154"/>
      <c r="EPV163" s="154"/>
      <c r="EPW163" s="154"/>
      <c r="EPX163" s="154"/>
      <c r="EPY163" s="154"/>
      <c r="EPZ163" s="154"/>
      <c r="EQA163" s="154"/>
      <c r="EQB163" s="154"/>
      <c r="EQC163" s="154"/>
      <c r="EQD163" s="154"/>
      <c r="EQE163" s="154"/>
      <c r="EQF163" s="154"/>
      <c r="EQG163" s="154"/>
      <c r="EQH163" s="154"/>
      <c r="EQI163" s="154"/>
      <c r="EQJ163" s="154"/>
      <c r="EQK163" s="154"/>
      <c r="EQL163" s="154"/>
      <c r="EQM163" s="154"/>
      <c r="EQN163" s="154"/>
      <c r="EQO163" s="154"/>
      <c r="EQP163" s="154"/>
      <c r="EQQ163" s="154"/>
      <c r="EQR163" s="154"/>
      <c r="EQS163" s="154"/>
      <c r="EQT163" s="154"/>
      <c r="EQU163" s="154"/>
      <c r="EQV163" s="154"/>
      <c r="EQW163" s="154"/>
      <c r="EQX163" s="154"/>
      <c r="EQY163" s="154"/>
      <c r="EQZ163" s="154"/>
      <c r="ERA163" s="154"/>
      <c r="ERB163" s="154"/>
      <c r="ERC163" s="154"/>
      <c r="ERD163" s="154"/>
      <c r="ERE163" s="154"/>
      <c r="ERF163" s="154"/>
      <c r="ERG163" s="154"/>
      <c r="ERH163" s="154"/>
      <c r="ERI163" s="154"/>
      <c r="ERJ163" s="154"/>
      <c r="ERK163" s="154"/>
      <c r="ERL163" s="154"/>
      <c r="ERM163" s="154"/>
      <c r="ERN163" s="154"/>
      <c r="ERO163" s="154"/>
      <c r="ERP163" s="154"/>
      <c r="ERQ163" s="154"/>
      <c r="ERR163" s="154"/>
      <c r="ERS163" s="154"/>
      <c r="ERT163" s="154"/>
      <c r="ERU163" s="154"/>
      <c r="ERV163" s="154"/>
      <c r="ERW163" s="154"/>
      <c r="ERX163" s="154"/>
      <c r="ERY163" s="154"/>
      <c r="ERZ163" s="154"/>
      <c r="ESA163" s="154"/>
      <c r="ESB163" s="154"/>
      <c r="ESC163" s="154"/>
      <c r="ESD163" s="154"/>
      <c r="ESE163" s="154"/>
      <c r="ESF163" s="154"/>
      <c r="ESG163" s="154"/>
      <c r="ESH163" s="154"/>
      <c r="ESI163" s="154"/>
      <c r="ESJ163" s="154"/>
      <c r="ESK163" s="154"/>
      <c r="ESL163" s="154"/>
      <c r="ESM163" s="154"/>
      <c r="ESN163" s="154"/>
      <c r="ESO163" s="154"/>
      <c r="ESP163" s="154"/>
      <c r="ESQ163" s="154"/>
      <c r="ESR163" s="154"/>
      <c r="ESS163" s="154"/>
      <c r="EST163" s="154"/>
      <c r="ESU163" s="154"/>
      <c r="ESV163" s="154"/>
      <c r="ESW163" s="154"/>
      <c r="ESX163" s="154"/>
      <c r="ESY163" s="154"/>
      <c r="ESZ163" s="154"/>
      <c r="ETA163" s="154"/>
      <c r="ETB163" s="154"/>
      <c r="ETC163" s="154"/>
      <c r="ETD163" s="154"/>
      <c r="ETE163" s="154"/>
      <c r="ETF163" s="154"/>
      <c r="ETG163" s="154"/>
      <c r="ETH163" s="154"/>
      <c r="ETI163" s="154"/>
      <c r="ETJ163" s="154"/>
      <c r="ETK163" s="154"/>
      <c r="ETL163" s="154"/>
      <c r="ETM163" s="154"/>
      <c r="ETN163" s="154"/>
      <c r="ETO163" s="154"/>
      <c r="ETP163" s="154"/>
      <c r="ETQ163" s="154"/>
      <c r="ETR163" s="154"/>
      <c r="ETS163" s="154"/>
      <c r="ETT163" s="154"/>
      <c r="ETU163" s="154"/>
      <c r="ETV163" s="154"/>
      <c r="ETW163" s="154"/>
      <c r="ETX163" s="154"/>
      <c r="ETY163" s="154"/>
      <c r="ETZ163" s="154"/>
      <c r="EUA163" s="154"/>
      <c r="EUB163" s="154"/>
      <c r="EUC163" s="154"/>
      <c r="EUD163" s="154"/>
      <c r="EUE163" s="154"/>
      <c r="EUF163" s="154"/>
      <c r="EUG163" s="154"/>
      <c r="EUH163" s="154"/>
      <c r="EUI163" s="154"/>
      <c r="EUJ163" s="154"/>
      <c r="EUK163" s="154"/>
      <c r="EUL163" s="154"/>
      <c r="EUM163" s="154"/>
      <c r="EUN163" s="154"/>
      <c r="EUO163" s="154"/>
      <c r="EUP163" s="154"/>
      <c r="EUQ163" s="154"/>
      <c r="EUR163" s="154"/>
      <c r="EUS163" s="154"/>
      <c r="EUT163" s="154"/>
      <c r="EUU163" s="154"/>
      <c r="EUV163" s="154"/>
      <c r="EUW163" s="154"/>
      <c r="EUX163" s="154"/>
      <c r="EUY163" s="154"/>
      <c r="EUZ163" s="154"/>
      <c r="EVA163" s="154"/>
      <c r="EVB163" s="154"/>
      <c r="EVC163" s="154"/>
      <c r="EVD163" s="154"/>
      <c r="EVE163" s="154"/>
      <c r="EVF163" s="154"/>
      <c r="EVG163" s="154"/>
      <c r="EVH163" s="154"/>
      <c r="EVI163" s="154"/>
      <c r="EVJ163" s="154"/>
      <c r="EVK163" s="154"/>
      <c r="EVL163" s="154"/>
      <c r="EVM163" s="154"/>
      <c r="EVN163" s="154"/>
      <c r="EVO163" s="154"/>
      <c r="EVP163" s="154"/>
      <c r="EVQ163" s="154"/>
      <c r="EVR163" s="154"/>
      <c r="EVS163" s="154"/>
      <c r="EVT163" s="154"/>
      <c r="EVU163" s="154"/>
      <c r="EVV163" s="154"/>
      <c r="EVW163" s="154"/>
      <c r="EVX163" s="154"/>
      <c r="EVY163" s="154"/>
      <c r="EVZ163" s="154"/>
      <c r="EWA163" s="154"/>
      <c r="EWB163" s="154"/>
      <c r="EWC163" s="154"/>
      <c r="EWD163" s="154"/>
      <c r="EWE163" s="154"/>
      <c r="EWF163" s="154"/>
      <c r="EWG163" s="154"/>
      <c r="EWH163" s="154"/>
      <c r="EWI163" s="154"/>
      <c r="EWJ163" s="154"/>
      <c r="EWK163" s="154"/>
      <c r="EWL163" s="154"/>
      <c r="EWM163" s="154"/>
      <c r="EWN163" s="154"/>
      <c r="EWO163" s="154"/>
      <c r="EWP163" s="154"/>
      <c r="EWQ163" s="154"/>
      <c r="EWR163" s="154"/>
      <c r="EWS163" s="154"/>
      <c r="EWT163" s="154"/>
      <c r="EWU163" s="154"/>
      <c r="EWV163" s="154"/>
      <c r="EWW163" s="154"/>
      <c r="EWX163" s="154"/>
      <c r="EWY163" s="154"/>
      <c r="EWZ163" s="154"/>
      <c r="EXA163" s="154"/>
      <c r="EXB163" s="154"/>
      <c r="EXC163" s="154"/>
      <c r="EXD163" s="154"/>
      <c r="EXE163" s="154"/>
      <c r="EXF163" s="154"/>
      <c r="EXG163" s="154"/>
      <c r="EXH163" s="154"/>
      <c r="EXI163" s="154"/>
      <c r="EXJ163" s="154"/>
      <c r="EXK163" s="154"/>
      <c r="EXL163" s="154"/>
      <c r="EXM163" s="154"/>
      <c r="EXN163" s="154"/>
      <c r="EXO163" s="154"/>
      <c r="EXP163" s="154"/>
      <c r="EXQ163" s="154"/>
      <c r="EXR163" s="154"/>
      <c r="EXS163" s="154"/>
      <c r="EXT163" s="154"/>
      <c r="EXU163" s="154"/>
      <c r="EXV163" s="154"/>
      <c r="EXW163" s="154"/>
      <c r="EXX163" s="154"/>
      <c r="EXY163" s="154"/>
      <c r="EXZ163" s="154"/>
      <c r="EYA163" s="154"/>
      <c r="EYB163" s="154"/>
      <c r="EYC163" s="154"/>
      <c r="EYD163" s="154"/>
      <c r="EYE163" s="154"/>
      <c r="EYF163" s="154"/>
      <c r="EYG163" s="154"/>
      <c r="EYH163" s="154"/>
      <c r="EYI163" s="154"/>
      <c r="EYJ163" s="154"/>
      <c r="EYK163" s="154"/>
      <c r="EYL163" s="154"/>
      <c r="EYM163" s="154"/>
      <c r="EYN163" s="154"/>
      <c r="EYO163" s="154"/>
      <c r="EYP163" s="154"/>
      <c r="EYQ163" s="154"/>
      <c r="EYR163" s="154"/>
      <c r="EYS163" s="154"/>
      <c r="EYT163" s="154"/>
      <c r="EYU163" s="154"/>
      <c r="EYV163" s="154"/>
      <c r="EYW163" s="154"/>
      <c r="EYX163" s="154"/>
      <c r="EYY163" s="154"/>
      <c r="EYZ163" s="154"/>
      <c r="EZA163" s="154"/>
      <c r="EZB163" s="154"/>
      <c r="EZC163" s="154"/>
      <c r="EZD163" s="154"/>
      <c r="EZE163" s="154"/>
      <c r="EZF163" s="154"/>
      <c r="EZG163" s="154"/>
      <c r="EZH163" s="154"/>
      <c r="EZI163" s="154"/>
      <c r="EZJ163" s="154"/>
      <c r="EZK163" s="154"/>
      <c r="EZL163" s="154"/>
      <c r="EZM163" s="154"/>
      <c r="EZN163" s="154"/>
      <c r="EZO163" s="154"/>
      <c r="EZP163" s="154"/>
      <c r="EZQ163" s="154"/>
      <c r="EZR163" s="154"/>
      <c r="EZS163" s="154"/>
      <c r="EZT163" s="154"/>
      <c r="EZU163" s="154"/>
      <c r="EZV163" s="154"/>
      <c r="EZW163" s="154"/>
      <c r="EZX163" s="154"/>
      <c r="EZY163" s="154"/>
      <c r="EZZ163" s="154"/>
      <c r="FAA163" s="154"/>
      <c r="FAB163" s="154"/>
      <c r="FAC163" s="154"/>
      <c r="FAD163" s="154"/>
      <c r="FAE163" s="154"/>
      <c r="FAF163" s="154"/>
      <c r="FAG163" s="154"/>
      <c r="FAH163" s="154"/>
      <c r="FAI163" s="154"/>
      <c r="FAJ163" s="154"/>
      <c r="FAK163" s="154"/>
      <c r="FAL163" s="154"/>
      <c r="FAM163" s="154"/>
      <c r="FAN163" s="154"/>
      <c r="FAO163" s="154"/>
      <c r="FAP163" s="154"/>
      <c r="FAQ163" s="154"/>
      <c r="FAR163" s="154"/>
      <c r="FAS163" s="154"/>
      <c r="FAT163" s="154"/>
      <c r="FAU163" s="154"/>
      <c r="FAV163" s="154"/>
      <c r="FAW163" s="154"/>
      <c r="FAX163" s="154"/>
      <c r="FAY163" s="154"/>
      <c r="FAZ163" s="154"/>
      <c r="FBA163" s="154"/>
      <c r="FBB163" s="154"/>
      <c r="FBC163" s="154"/>
      <c r="FBD163" s="154"/>
      <c r="FBE163" s="154"/>
      <c r="FBF163" s="154"/>
      <c r="FBG163" s="154"/>
      <c r="FBH163" s="154"/>
      <c r="FBI163" s="154"/>
      <c r="FBJ163" s="154"/>
      <c r="FBK163" s="154"/>
      <c r="FBL163" s="154"/>
      <c r="FBM163" s="154"/>
      <c r="FBN163" s="154"/>
      <c r="FBO163" s="154"/>
      <c r="FBP163" s="154"/>
      <c r="FBQ163" s="154"/>
      <c r="FBR163" s="154"/>
      <c r="FBS163" s="154"/>
      <c r="FBT163" s="154"/>
      <c r="FBU163" s="154"/>
      <c r="FBV163" s="154"/>
      <c r="FBW163" s="154"/>
      <c r="FBX163" s="154"/>
      <c r="FBY163" s="154"/>
      <c r="FBZ163" s="154"/>
      <c r="FCA163" s="154"/>
      <c r="FCB163" s="154"/>
      <c r="FCC163" s="154"/>
      <c r="FCD163" s="154"/>
      <c r="FCE163" s="154"/>
      <c r="FCF163" s="154"/>
      <c r="FCG163" s="154"/>
      <c r="FCH163" s="154"/>
      <c r="FCI163" s="154"/>
      <c r="FCJ163" s="154"/>
      <c r="FCK163" s="154"/>
      <c r="FCL163" s="154"/>
      <c r="FCM163" s="154"/>
      <c r="FCN163" s="154"/>
      <c r="FCO163" s="154"/>
      <c r="FCP163" s="154"/>
      <c r="FCQ163" s="154"/>
      <c r="FCR163" s="154"/>
      <c r="FCS163" s="154"/>
      <c r="FCT163" s="154"/>
      <c r="FCU163" s="154"/>
      <c r="FCV163" s="154"/>
      <c r="FCW163" s="154"/>
      <c r="FCX163" s="154"/>
      <c r="FCY163" s="154"/>
      <c r="FCZ163" s="154"/>
      <c r="FDA163" s="154"/>
      <c r="FDB163" s="154"/>
      <c r="FDC163" s="154"/>
      <c r="FDD163" s="154"/>
      <c r="FDE163" s="154"/>
      <c r="FDF163" s="154"/>
      <c r="FDG163" s="154"/>
      <c r="FDH163" s="154"/>
      <c r="FDI163" s="154"/>
      <c r="FDJ163" s="154"/>
      <c r="FDK163" s="154"/>
      <c r="FDL163" s="154"/>
      <c r="FDM163" s="154"/>
      <c r="FDN163" s="154"/>
      <c r="FDO163" s="154"/>
      <c r="FDP163" s="154"/>
      <c r="FDQ163" s="154"/>
      <c r="FDR163" s="154"/>
      <c r="FDS163" s="154"/>
      <c r="FDT163" s="154"/>
      <c r="FDU163" s="154"/>
      <c r="FDV163" s="154"/>
      <c r="FDW163" s="154"/>
      <c r="FDX163" s="154"/>
      <c r="FDY163" s="154"/>
      <c r="FDZ163" s="154"/>
      <c r="FEA163" s="154"/>
      <c r="FEB163" s="154"/>
      <c r="FEC163" s="154"/>
      <c r="FED163" s="154"/>
      <c r="FEE163" s="154"/>
      <c r="FEF163" s="154"/>
      <c r="FEG163" s="154"/>
      <c r="FEH163" s="154"/>
      <c r="FEI163" s="154"/>
      <c r="FEJ163" s="154"/>
      <c r="FEK163" s="154"/>
      <c r="FEL163" s="154"/>
      <c r="FEM163" s="154"/>
      <c r="FEN163" s="154"/>
      <c r="FEO163" s="154"/>
      <c r="FEP163" s="154"/>
      <c r="FEQ163" s="154"/>
      <c r="FER163" s="154"/>
      <c r="FES163" s="154"/>
      <c r="FET163" s="154"/>
      <c r="FEU163" s="154"/>
      <c r="FEV163" s="154"/>
      <c r="FEW163" s="154"/>
      <c r="FEX163" s="154"/>
      <c r="FEY163" s="154"/>
      <c r="FEZ163" s="154"/>
      <c r="FFA163" s="154"/>
      <c r="FFB163" s="154"/>
      <c r="FFC163" s="154"/>
      <c r="FFD163" s="154"/>
      <c r="FFE163" s="154"/>
      <c r="FFF163" s="154"/>
      <c r="FFG163" s="154"/>
      <c r="FFH163" s="154"/>
      <c r="FFI163" s="154"/>
      <c r="FFJ163" s="154"/>
      <c r="FFK163" s="154"/>
      <c r="FFL163" s="154"/>
      <c r="FFM163" s="154"/>
      <c r="FFN163" s="154"/>
      <c r="FFO163" s="154"/>
      <c r="FFP163" s="154"/>
      <c r="FFQ163" s="154"/>
      <c r="FFR163" s="154"/>
      <c r="FFS163" s="154"/>
      <c r="FFT163" s="154"/>
      <c r="FFU163" s="154"/>
      <c r="FFV163" s="154"/>
      <c r="FFW163" s="154"/>
      <c r="FFX163" s="154"/>
      <c r="FFY163" s="154"/>
      <c r="FFZ163" s="154"/>
      <c r="FGA163" s="154"/>
      <c r="FGB163" s="154"/>
      <c r="FGC163" s="154"/>
      <c r="FGD163" s="154"/>
      <c r="FGE163" s="154"/>
      <c r="FGF163" s="154"/>
      <c r="FGG163" s="154"/>
      <c r="FGH163" s="154"/>
      <c r="FGI163" s="154"/>
      <c r="FGJ163" s="154"/>
      <c r="FGK163" s="154"/>
      <c r="FGL163" s="154"/>
      <c r="FGM163" s="154"/>
      <c r="FGN163" s="154"/>
      <c r="FGO163" s="154"/>
      <c r="FGP163" s="154"/>
      <c r="FGQ163" s="154"/>
      <c r="FGR163" s="154"/>
      <c r="FGS163" s="154"/>
      <c r="FGT163" s="154"/>
      <c r="FGU163" s="154"/>
      <c r="FGV163" s="154"/>
      <c r="FGW163" s="154"/>
      <c r="FGX163" s="154"/>
      <c r="FGY163" s="154"/>
      <c r="FGZ163" s="154"/>
      <c r="FHA163" s="154"/>
      <c r="FHB163" s="154"/>
      <c r="FHC163" s="154"/>
      <c r="FHD163" s="154"/>
      <c r="FHE163" s="154"/>
      <c r="FHF163" s="154"/>
      <c r="FHG163" s="154"/>
      <c r="FHH163" s="154"/>
      <c r="FHI163" s="154"/>
      <c r="FHJ163" s="154"/>
      <c r="FHK163" s="154"/>
      <c r="FHL163" s="154"/>
      <c r="FHM163" s="154"/>
      <c r="FHN163" s="154"/>
      <c r="FHO163" s="154"/>
      <c r="FHP163" s="154"/>
      <c r="FHQ163" s="154"/>
      <c r="FHR163" s="154"/>
      <c r="FHS163" s="154"/>
      <c r="FHT163" s="154"/>
      <c r="FHU163" s="154"/>
      <c r="FHV163" s="154"/>
      <c r="FHW163" s="154"/>
      <c r="FHX163" s="154"/>
      <c r="FHY163" s="154"/>
      <c r="FHZ163" s="154"/>
      <c r="FIA163" s="154"/>
      <c r="FIB163" s="154"/>
      <c r="FIC163" s="154"/>
      <c r="FID163" s="154"/>
      <c r="FIE163" s="154"/>
      <c r="FIF163" s="154"/>
      <c r="FIG163" s="154"/>
      <c r="FIH163" s="154"/>
      <c r="FII163" s="154"/>
      <c r="FIJ163" s="154"/>
      <c r="FIK163" s="154"/>
      <c r="FIL163" s="154"/>
      <c r="FIM163" s="154"/>
      <c r="FIN163" s="154"/>
      <c r="FIO163" s="154"/>
      <c r="FIP163" s="154"/>
      <c r="FIQ163" s="154"/>
      <c r="FIR163" s="154"/>
      <c r="FIS163" s="154"/>
      <c r="FIT163" s="154"/>
      <c r="FIU163" s="154"/>
      <c r="FIV163" s="154"/>
      <c r="FIW163" s="154"/>
      <c r="FIX163" s="154"/>
      <c r="FIY163" s="154"/>
      <c r="FIZ163" s="154"/>
      <c r="FJA163" s="154"/>
      <c r="FJB163" s="154"/>
      <c r="FJC163" s="154"/>
      <c r="FJD163" s="154"/>
      <c r="FJE163" s="154"/>
      <c r="FJF163" s="154"/>
      <c r="FJG163" s="154"/>
      <c r="FJH163" s="154"/>
      <c r="FJI163" s="154"/>
      <c r="FJJ163" s="154"/>
      <c r="FJK163" s="154"/>
      <c r="FJL163" s="154"/>
      <c r="FJM163" s="154"/>
      <c r="FJN163" s="154"/>
      <c r="FJO163" s="154"/>
      <c r="FJP163" s="154"/>
      <c r="FJQ163" s="154"/>
      <c r="FJR163" s="154"/>
      <c r="FJS163" s="154"/>
      <c r="FJT163" s="154"/>
      <c r="FJU163" s="154"/>
      <c r="FJV163" s="154"/>
      <c r="FJW163" s="154"/>
      <c r="FJX163" s="154"/>
      <c r="FJY163" s="154"/>
      <c r="FJZ163" s="154"/>
      <c r="FKA163" s="154"/>
      <c r="FKB163" s="154"/>
      <c r="FKC163" s="154"/>
      <c r="FKD163" s="154"/>
      <c r="FKE163" s="154"/>
      <c r="FKF163" s="154"/>
      <c r="FKG163" s="154"/>
      <c r="FKH163" s="154"/>
      <c r="FKI163" s="154"/>
      <c r="FKJ163" s="154"/>
      <c r="FKK163" s="154"/>
      <c r="FKL163" s="154"/>
      <c r="FKM163" s="154"/>
      <c r="FKN163" s="154"/>
      <c r="FKO163" s="154"/>
      <c r="FKP163" s="154"/>
      <c r="FKQ163" s="154"/>
      <c r="FKR163" s="154"/>
      <c r="FKS163" s="154"/>
      <c r="FKT163" s="154"/>
      <c r="FKU163" s="154"/>
      <c r="FKV163" s="154"/>
      <c r="FKW163" s="154"/>
      <c r="FKX163" s="154"/>
      <c r="FKY163" s="154"/>
      <c r="FKZ163" s="154"/>
      <c r="FLA163" s="154"/>
      <c r="FLB163" s="154"/>
      <c r="FLC163" s="154"/>
      <c r="FLD163" s="154"/>
      <c r="FLE163" s="154"/>
      <c r="FLF163" s="154"/>
      <c r="FLG163" s="154"/>
      <c r="FLH163" s="154"/>
      <c r="FLI163" s="154"/>
      <c r="FLJ163" s="154"/>
      <c r="FLK163" s="154"/>
      <c r="FLL163" s="154"/>
      <c r="FLM163" s="154"/>
      <c r="FLN163" s="154"/>
      <c r="FLO163" s="154"/>
      <c r="FLP163" s="154"/>
      <c r="FLQ163" s="154"/>
      <c r="FLR163" s="154"/>
      <c r="FLS163" s="154"/>
      <c r="FLT163" s="154"/>
      <c r="FLU163" s="154"/>
      <c r="FLV163" s="154"/>
      <c r="FLW163" s="154"/>
      <c r="FLX163" s="154"/>
      <c r="FLY163" s="154"/>
      <c r="FLZ163" s="154"/>
      <c r="FMA163" s="154"/>
      <c r="FMB163" s="154"/>
      <c r="FMC163" s="154"/>
      <c r="FMD163" s="154"/>
      <c r="FME163" s="154"/>
      <c r="FMF163" s="154"/>
      <c r="FMG163" s="154"/>
      <c r="FMH163" s="154"/>
      <c r="FMI163" s="154"/>
      <c r="FMJ163" s="154"/>
      <c r="FMK163" s="154"/>
      <c r="FML163" s="154"/>
      <c r="FMM163" s="154"/>
      <c r="FMN163" s="154"/>
      <c r="FMO163" s="154"/>
      <c r="FMP163" s="154"/>
      <c r="FMQ163" s="154"/>
      <c r="FMR163" s="154"/>
      <c r="FMS163" s="154"/>
      <c r="FMT163" s="154"/>
      <c r="FMU163" s="154"/>
      <c r="FMV163" s="154"/>
      <c r="FMW163" s="154"/>
      <c r="FMX163" s="154"/>
      <c r="FMY163" s="154"/>
      <c r="FMZ163" s="154"/>
      <c r="FNA163" s="154"/>
      <c r="FNB163" s="154"/>
      <c r="FNC163" s="154"/>
      <c r="FND163" s="154"/>
      <c r="FNE163" s="154"/>
      <c r="FNF163" s="154"/>
      <c r="FNG163" s="154"/>
      <c r="FNH163" s="154"/>
      <c r="FNI163" s="154"/>
      <c r="FNJ163" s="154"/>
      <c r="FNK163" s="154"/>
      <c r="FNL163" s="154"/>
      <c r="FNM163" s="154"/>
      <c r="FNN163" s="154"/>
      <c r="FNO163" s="154"/>
      <c r="FNP163" s="154"/>
      <c r="FNQ163" s="154"/>
      <c r="FNR163" s="154"/>
      <c r="FNS163" s="154"/>
      <c r="FNT163" s="154"/>
      <c r="FNU163" s="154"/>
      <c r="FNV163" s="154"/>
      <c r="FNW163" s="154"/>
      <c r="FNX163" s="154"/>
      <c r="FNY163" s="154"/>
      <c r="FNZ163" s="154"/>
      <c r="FOA163" s="154"/>
      <c r="FOB163" s="154"/>
      <c r="FOC163" s="154"/>
      <c r="FOD163" s="154"/>
      <c r="FOE163" s="154"/>
      <c r="FOF163" s="154"/>
      <c r="FOG163" s="154"/>
      <c r="FOH163" s="154"/>
      <c r="FOI163" s="154"/>
      <c r="FOJ163" s="154"/>
      <c r="FOK163" s="154"/>
      <c r="FOL163" s="154"/>
      <c r="FOM163" s="154"/>
      <c r="FON163" s="154"/>
      <c r="FOO163" s="154"/>
      <c r="FOP163" s="154"/>
      <c r="FOQ163" s="154"/>
      <c r="FOR163" s="154"/>
      <c r="FOS163" s="154"/>
      <c r="FOT163" s="154"/>
      <c r="FOU163" s="154"/>
      <c r="FOV163" s="154"/>
      <c r="FOW163" s="154"/>
      <c r="FOX163" s="154"/>
      <c r="FOY163" s="154"/>
      <c r="FOZ163" s="154"/>
      <c r="FPA163" s="154"/>
      <c r="FPB163" s="154"/>
      <c r="FPC163" s="154"/>
      <c r="FPD163" s="154"/>
      <c r="FPE163" s="154"/>
      <c r="FPF163" s="154"/>
      <c r="FPG163" s="154"/>
      <c r="FPH163" s="154"/>
      <c r="FPI163" s="154"/>
      <c r="FPJ163" s="154"/>
      <c r="FPK163" s="154"/>
      <c r="FPL163" s="154"/>
      <c r="FPM163" s="154"/>
      <c r="FPN163" s="154"/>
      <c r="FPO163" s="154"/>
      <c r="FPP163" s="154"/>
      <c r="FPQ163" s="154"/>
      <c r="FPR163" s="154"/>
      <c r="FPS163" s="154"/>
      <c r="FPT163" s="154"/>
      <c r="FPU163" s="154"/>
      <c r="FPV163" s="154"/>
      <c r="FPW163" s="154"/>
      <c r="FPX163" s="154"/>
      <c r="FPY163" s="154"/>
      <c r="FPZ163" s="154"/>
      <c r="FQA163" s="154"/>
      <c r="FQB163" s="154"/>
      <c r="FQC163" s="154"/>
      <c r="FQD163" s="154"/>
      <c r="FQE163" s="154"/>
      <c r="FQF163" s="154"/>
      <c r="FQG163" s="154"/>
      <c r="FQH163" s="154"/>
      <c r="FQI163" s="154"/>
      <c r="FQJ163" s="154"/>
      <c r="FQK163" s="154"/>
      <c r="FQL163" s="154"/>
      <c r="FQM163" s="154"/>
      <c r="FQN163" s="154"/>
      <c r="FQO163" s="154"/>
      <c r="FQP163" s="154"/>
      <c r="FQQ163" s="154"/>
      <c r="FQR163" s="154"/>
      <c r="FQS163" s="154"/>
      <c r="FQT163" s="154"/>
      <c r="FQU163" s="154"/>
      <c r="FQV163" s="154"/>
      <c r="FQW163" s="154"/>
      <c r="FQX163" s="154"/>
      <c r="FQY163" s="154"/>
      <c r="FQZ163" s="154"/>
      <c r="FRA163" s="154"/>
      <c r="FRB163" s="154"/>
      <c r="FRC163" s="154"/>
      <c r="FRD163" s="154"/>
      <c r="FRE163" s="154"/>
      <c r="FRF163" s="154"/>
      <c r="FRG163" s="154"/>
      <c r="FRH163" s="154"/>
      <c r="FRI163" s="154"/>
      <c r="FRJ163" s="154"/>
      <c r="FRK163" s="154"/>
      <c r="FRL163" s="154"/>
      <c r="FRM163" s="154"/>
      <c r="FRN163" s="154"/>
      <c r="FRO163" s="154"/>
      <c r="FRP163" s="154"/>
      <c r="FRQ163" s="154"/>
      <c r="FRR163" s="154"/>
      <c r="FRS163" s="154"/>
      <c r="FRT163" s="154"/>
      <c r="FRU163" s="154"/>
      <c r="FRV163" s="154"/>
      <c r="FRW163" s="154"/>
      <c r="FRX163" s="154"/>
      <c r="FRY163" s="154"/>
      <c r="FRZ163" s="154"/>
      <c r="FSA163" s="154"/>
      <c r="FSB163" s="154"/>
      <c r="FSC163" s="154"/>
      <c r="FSD163" s="154"/>
      <c r="FSE163" s="154"/>
      <c r="FSF163" s="154"/>
      <c r="FSG163" s="154"/>
      <c r="FSH163" s="154"/>
      <c r="FSI163" s="154"/>
      <c r="FSJ163" s="154"/>
      <c r="FSK163" s="154"/>
      <c r="FSL163" s="154"/>
      <c r="FSM163" s="154"/>
      <c r="FSN163" s="154"/>
      <c r="FSO163" s="154"/>
      <c r="FSP163" s="154"/>
      <c r="FSQ163" s="154"/>
      <c r="FSR163" s="154"/>
      <c r="FSS163" s="154"/>
      <c r="FST163" s="154"/>
      <c r="FSU163" s="154"/>
      <c r="FSV163" s="154"/>
      <c r="FSW163" s="154"/>
      <c r="FSX163" s="154"/>
      <c r="FSY163" s="154"/>
      <c r="FSZ163" s="154"/>
      <c r="FTA163" s="154"/>
      <c r="FTB163" s="154"/>
      <c r="FTC163" s="154"/>
      <c r="FTD163" s="154"/>
      <c r="FTE163" s="154"/>
      <c r="FTF163" s="154"/>
      <c r="FTG163" s="154"/>
      <c r="FTH163" s="154"/>
      <c r="FTI163" s="154"/>
      <c r="FTJ163" s="154"/>
      <c r="FTK163" s="154"/>
      <c r="FTL163" s="154"/>
      <c r="FTM163" s="154"/>
      <c r="FTN163" s="154"/>
      <c r="FTO163" s="154"/>
      <c r="FTP163" s="154"/>
      <c r="FTQ163" s="154"/>
      <c r="FTR163" s="154"/>
      <c r="FTS163" s="154"/>
      <c r="FTT163" s="154"/>
      <c r="FTU163" s="154"/>
      <c r="FTV163" s="154"/>
      <c r="FTW163" s="154"/>
      <c r="FTX163" s="154"/>
      <c r="FTY163" s="154"/>
      <c r="FTZ163" s="154"/>
      <c r="FUA163" s="154"/>
      <c r="FUB163" s="154"/>
      <c r="FUC163" s="154"/>
      <c r="FUD163" s="154"/>
      <c r="FUE163" s="154"/>
      <c r="FUF163" s="154"/>
      <c r="FUG163" s="154"/>
      <c r="FUH163" s="154"/>
      <c r="FUI163" s="154"/>
      <c r="FUJ163" s="154"/>
      <c r="FUK163" s="154"/>
      <c r="FUL163" s="154"/>
      <c r="FUM163" s="154"/>
      <c r="FUN163" s="154"/>
      <c r="FUO163" s="154"/>
      <c r="FUP163" s="154"/>
      <c r="FUQ163" s="154"/>
      <c r="FUR163" s="154"/>
      <c r="FUS163" s="154"/>
      <c r="FUT163" s="154"/>
      <c r="FUU163" s="154"/>
      <c r="FUV163" s="154"/>
      <c r="FUW163" s="154"/>
      <c r="FUX163" s="154"/>
      <c r="FUY163" s="154"/>
      <c r="FUZ163" s="154"/>
      <c r="FVA163" s="154"/>
      <c r="FVB163" s="154"/>
      <c r="FVC163" s="154"/>
      <c r="FVD163" s="154"/>
      <c r="FVE163" s="154"/>
      <c r="FVF163" s="154"/>
      <c r="FVG163" s="154"/>
      <c r="FVH163" s="154"/>
      <c r="FVI163" s="154"/>
      <c r="FVJ163" s="154"/>
      <c r="FVK163" s="154"/>
      <c r="FVL163" s="154"/>
      <c r="FVM163" s="154"/>
      <c r="FVN163" s="154"/>
      <c r="FVO163" s="154"/>
      <c r="FVP163" s="154"/>
      <c r="FVQ163" s="154"/>
      <c r="FVR163" s="154"/>
      <c r="FVS163" s="154"/>
      <c r="FVT163" s="154"/>
      <c r="FVU163" s="154"/>
      <c r="FVV163" s="154"/>
      <c r="FVW163" s="154"/>
      <c r="FVX163" s="154"/>
      <c r="FVY163" s="154"/>
      <c r="FVZ163" s="154"/>
      <c r="FWA163" s="154"/>
      <c r="FWB163" s="154"/>
      <c r="FWC163" s="154"/>
      <c r="FWD163" s="154"/>
      <c r="FWE163" s="154"/>
      <c r="FWF163" s="154"/>
      <c r="FWG163" s="154"/>
      <c r="FWH163" s="154"/>
      <c r="FWI163" s="154"/>
      <c r="FWJ163" s="154"/>
      <c r="FWK163" s="154"/>
      <c r="FWL163" s="154"/>
      <c r="FWM163" s="154"/>
      <c r="FWN163" s="154"/>
      <c r="FWO163" s="154"/>
      <c r="FWP163" s="154"/>
      <c r="FWQ163" s="154"/>
      <c r="FWR163" s="154"/>
      <c r="FWS163" s="154"/>
      <c r="FWT163" s="154"/>
      <c r="FWU163" s="154"/>
      <c r="FWV163" s="154"/>
      <c r="FWW163" s="154"/>
      <c r="FWX163" s="154"/>
      <c r="FWY163" s="154"/>
      <c r="FWZ163" s="154"/>
      <c r="FXA163" s="154"/>
      <c r="FXB163" s="154"/>
      <c r="FXC163" s="154"/>
      <c r="FXD163" s="154"/>
      <c r="FXE163" s="154"/>
      <c r="FXF163" s="154"/>
      <c r="FXG163" s="154"/>
      <c r="FXH163" s="154"/>
      <c r="FXI163" s="154"/>
      <c r="FXJ163" s="154"/>
      <c r="FXK163" s="154"/>
      <c r="FXL163" s="154"/>
      <c r="FXM163" s="154"/>
      <c r="FXN163" s="154"/>
      <c r="FXO163" s="154"/>
      <c r="FXP163" s="154"/>
      <c r="FXQ163" s="154"/>
      <c r="FXR163" s="154"/>
      <c r="FXS163" s="154"/>
      <c r="FXT163" s="154"/>
      <c r="FXU163" s="154"/>
      <c r="FXV163" s="154"/>
      <c r="FXW163" s="154"/>
      <c r="FXX163" s="154"/>
      <c r="FXY163" s="154"/>
      <c r="FXZ163" s="154"/>
      <c r="FYA163" s="154"/>
      <c r="FYB163" s="154"/>
      <c r="FYC163" s="154"/>
      <c r="FYD163" s="154"/>
      <c r="FYE163" s="154"/>
      <c r="FYF163" s="154"/>
      <c r="FYG163" s="154"/>
      <c r="FYH163" s="154"/>
      <c r="FYI163" s="154"/>
      <c r="FYJ163" s="154"/>
      <c r="FYK163" s="154"/>
      <c r="FYL163" s="154"/>
      <c r="FYM163" s="154"/>
      <c r="FYN163" s="154"/>
      <c r="FYO163" s="154"/>
      <c r="FYP163" s="154"/>
      <c r="FYQ163" s="154"/>
      <c r="FYR163" s="154"/>
      <c r="FYS163" s="154"/>
      <c r="FYT163" s="154"/>
      <c r="FYU163" s="154"/>
      <c r="FYV163" s="154"/>
      <c r="FYW163" s="154"/>
      <c r="FYX163" s="154"/>
      <c r="FYY163" s="154"/>
      <c r="FYZ163" s="154"/>
      <c r="FZA163" s="154"/>
      <c r="FZB163" s="154"/>
      <c r="FZC163" s="154"/>
      <c r="FZD163" s="154"/>
      <c r="FZE163" s="154"/>
      <c r="FZF163" s="154"/>
      <c r="FZG163" s="154"/>
      <c r="FZH163" s="154"/>
      <c r="FZI163" s="154"/>
      <c r="FZJ163" s="154"/>
      <c r="FZK163" s="154"/>
      <c r="FZL163" s="154"/>
      <c r="FZM163" s="154"/>
      <c r="FZN163" s="154"/>
      <c r="FZO163" s="154"/>
      <c r="FZP163" s="154"/>
      <c r="FZQ163" s="154"/>
      <c r="FZR163" s="154"/>
      <c r="FZS163" s="154"/>
      <c r="FZT163" s="154"/>
      <c r="FZU163" s="154"/>
      <c r="FZV163" s="154"/>
      <c r="FZW163" s="154"/>
      <c r="FZX163" s="154"/>
      <c r="FZY163" s="154"/>
      <c r="FZZ163" s="154"/>
      <c r="GAA163" s="154"/>
      <c r="GAB163" s="154"/>
      <c r="GAC163" s="154"/>
      <c r="GAD163" s="154"/>
      <c r="GAE163" s="154"/>
      <c r="GAF163" s="154"/>
      <c r="GAG163" s="154"/>
      <c r="GAH163" s="154"/>
      <c r="GAI163" s="154"/>
      <c r="GAJ163" s="154"/>
      <c r="GAK163" s="154"/>
      <c r="GAL163" s="154"/>
      <c r="GAM163" s="154"/>
      <c r="GAN163" s="154"/>
      <c r="GAO163" s="154"/>
      <c r="GAP163" s="154"/>
      <c r="GAQ163" s="154"/>
      <c r="GAR163" s="154"/>
      <c r="GAS163" s="154"/>
      <c r="GAT163" s="154"/>
      <c r="GAU163" s="154"/>
      <c r="GAV163" s="154"/>
      <c r="GAW163" s="154"/>
      <c r="GAX163" s="154"/>
      <c r="GAY163" s="154"/>
      <c r="GAZ163" s="154"/>
      <c r="GBA163" s="154"/>
      <c r="GBB163" s="154"/>
      <c r="GBC163" s="154"/>
      <c r="GBD163" s="154"/>
      <c r="GBE163" s="154"/>
      <c r="GBF163" s="154"/>
      <c r="GBG163" s="154"/>
      <c r="GBH163" s="154"/>
      <c r="GBI163" s="154"/>
      <c r="GBJ163" s="154"/>
      <c r="GBK163" s="154"/>
      <c r="GBL163" s="154"/>
      <c r="GBM163" s="154"/>
      <c r="GBN163" s="154"/>
      <c r="GBO163" s="154"/>
      <c r="GBP163" s="154"/>
      <c r="GBQ163" s="154"/>
      <c r="GBR163" s="154"/>
      <c r="GBS163" s="154"/>
      <c r="GBT163" s="154"/>
      <c r="GBU163" s="154"/>
      <c r="GBV163" s="154"/>
      <c r="GBW163" s="154"/>
      <c r="GBX163" s="154"/>
      <c r="GBY163" s="154"/>
      <c r="GBZ163" s="154"/>
      <c r="GCA163" s="154"/>
      <c r="GCB163" s="154"/>
      <c r="GCC163" s="154"/>
      <c r="GCD163" s="154"/>
      <c r="GCE163" s="154"/>
      <c r="GCF163" s="154"/>
      <c r="GCG163" s="154"/>
      <c r="GCH163" s="154"/>
      <c r="GCI163" s="154"/>
      <c r="GCJ163" s="154"/>
      <c r="GCK163" s="154"/>
      <c r="GCL163" s="154"/>
      <c r="GCM163" s="154"/>
      <c r="GCN163" s="154"/>
      <c r="GCO163" s="154"/>
      <c r="GCP163" s="154"/>
      <c r="GCQ163" s="154"/>
      <c r="GCR163" s="154"/>
      <c r="GCS163" s="154"/>
      <c r="GCT163" s="154"/>
      <c r="GCU163" s="154"/>
      <c r="GCV163" s="154"/>
      <c r="GCW163" s="154"/>
      <c r="GCX163" s="154"/>
      <c r="GCY163" s="154"/>
      <c r="GCZ163" s="154"/>
      <c r="GDA163" s="154"/>
      <c r="GDB163" s="154"/>
      <c r="GDC163" s="154"/>
      <c r="GDD163" s="154"/>
      <c r="GDE163" s="154"/>
      <c r="GDF163" s="154"/>
      <c r="GDG163" s="154"/>
      <c r="GDH163" s="154"/>
      <c r="GDI163" s="154"/>
      <c r="GDJ163" s="154"/>
      <c r="GDK163" s="154"/>
      <c r="GDL163" s="154"/>
      <c r="GDM163" s="154"/>
      <c r="GDN163" s="154"/>
      <c r="GDO163" s="154"/>
      <c r="GDP163" s="154"/>
      <c r="GDQ163" s="154"/>
      <c r="GDR163" s="154"/>
      <c r="GDS163" s="154"/>
      <c r="GDT163" s="154"/>
      <c r="GDU163" s="154"/>
      <c r="GDV163" s="154"/>
      <c r="GDW163" s="154"/>
      <c r="GDX163" s="154"/>
      <c r="GDY163" s="154"/>
      <c r="GDZ163" s="154"/>
      <c r="GEA163" s="154"/>
      <c r="GEB163" s="154"/>
      <c r="GEC163" s="154"/>
      <c r="GED163" s="154"/>
      <c r="GEE163" s="154"/>
      <c r="GEF163" s="154"/>
      <c r="GEG163" s="154"/>
      <c r="GEH163" s="154"/>
      <c r="GEI163" s="154"/>
      <c r="GEJ163" s="154"/>
      <c r="GEK163" s="154"/>
      <c r="GEL163" s="154"/>
      <c r="GEM163" s="154"/>
      <c r="GEN163" s="154"/>
      <c r="GEO163" s="154"/>
      <c r="GEP163" s="154"/>
      <c r="GEQ163" s="154"/>
      <c r="GER163" s="154"/>
      <c r="GES163" s="154"/>
      <c r="GET163" s="154"/>
      <c r="GEU163" s="154"/>
      <c r="GEV163" s="154"/>
      <c r="GEW163" s="154"/>
      <c r="GEX163" s="154"/>
      <c r="GEY163" s="154"/>
      <c r="GEZ163" s="154"/>
      <c r="GFA163" s="154"/>
      <c r="GFB163" s="154"/>
      <c r="GFC163" s="154"/>
      <c r="GFD163" s="154"/>
      <c r="GFE163" s="154"/>
      <c r="GFF163" s="154"/>
      <c r="GFG163" s="154"/>
      <c r="GFH163" s="154"/>
      <c r="GFI163" s="154"/>
      <c r="GFJ163" s="154"/>
      <c r="GFK163" s="154"/>
      <c r="GFL163" s="154"/>
      <c r="GFM163" s="154"/>
      <c r="GFN163" s="154"/>
      <c r="GFO163" s="154"/>
      <c r="GFP163" s="154"/>
      <c r="GFQ163" s="154"/>
      <c r="GFR163" s="154"/>
      <c r="GFS163" s="154"/>
      <c r="GFT163" s="154"/>
      <c r="GFU163" s="154"/>
      <c r="GFV163" s="154"/>
      <c r="GFW163" s="154"/>
      <c r="GFX163" s="154"/>
      <c r="GFY163" s="154"/>
      <c r="GFZ163" s="154"/>
      <c r="GGA163" s="154"/>
      <c r="GGB163" s="154"/>
      <c r="GGC163" s="154"/>
      <c r="GGD163" s="154"/>
      <c r="GGE163" s="154"/>
      <c r="GGF163" s="154"/>
      <c r="GGG163" s="154"/>
      <c r="GGH163" s="154"/>
      <c r="GGI163" s="154"/>
      <c r="GGJ163" s="154"/>
      <c r="GGK163" s="154"/>
      <c r="GGL163" s="154"/>
      <c r="GGM163" s="154"/>
      <c r="GGN163" s="154"/>
      <c r="GGO163" s="154"/>
      <c r="GGP163" s="154"/>
      <c r="GGQ163" s="154"/>
      <c r="GGR163" s="154"/>
      <c r="GGS163" s="154"/>
      <c r="GGT163" s="154"/>
      <c r="GGU163" s="154"/>
      <c r="GGV163" s="154"/>
      <c r="GGW163" s="154"/>
      <c r="GGX163" s="154"/>
      <c r="GGY163" s="154"/>
      <c r="GGZ163" s="154"/>
      <c r="GHA163" s="154"/>
      <c r="GHB163" s="154"/>
      <c r="GHC163" s="154"/>
      <c r="GHD163" s="154"/>
      <c r="GHE163" s="154"/>
      <c r="GHF163" s="154"/>
      <c r="GHG163" s="154"/>
      <c r="GHH163" s="154"/>
      <c r="GHI163" s="154"/>
      <c r="GHJ163" s="154"/>
      <c r="GHK163" s="154"/>
      <c r="GHL163" s="154"/>
      <c r="GHM163" s="154"/>
      <c r="GHN163" s="154"/>
      <c r="GHO163" s="154"/>
      <c r="GHP163" s="154"/>
      <c r="GHQ163" s="154"/>
      <c r="GHR163" s="154"/>
      <c r="GHS163" s="154"/>
      <c r="GHT163" s="154"/>
      <c r="GHU163" s="154"/>
      <c r="GHV163" s="154"/>
      <c r="GHW163" s="154"/>
      <c r="GHX163" s="154"/>
      <c r="GHY163" s="154"/>
      <c r="GHZ163" s="154"/>
      <c r="GIA163" s="154"/>
      <c r="GIB163" s="154"/>
      <c r="GIC163" s="154"/>
      <c r="GID163" s="154"/>
      <c r="GIE163" s="154"/>
      <c r="GIF163" s="154"/>
      <c r="GIG163" s="154"/>
      <c r="GIH163" s="154"/>
      <c r="GII163" s="154"/>
      <c r="GIJ163" s="154"/>
      <c r="GIK163" s="154"/>
      <c r="GIL163" s="154"/>
      <c r="GIM163" s="154"/>
      <c r="GIN163" s="154"/>
      <c r="GIO163" s="154"/>
      <c r="GIP163" s="154"/>
      <c r="GIQ163" s="154"/>
      <c r="GIR163" s="154"/>
      <c r="GIS163" s="154"/>
      <c r="GIT163" s="154"/>
      <c r="GIU163" s="154"/>
      <c r="GIV163" s="154"/>
      <c r="GIW163" s="154"/>
      <c r="GIX163" s="154"/>
      <c r="GIY163" s="154"/>
      <c r="GIZ163" s="154"/>
      <c r="GJA163" s="154"/>
      <c r="GJB163" s="154"/>
      <c r="GJC163" s="154"/>
      <c r="GJD163" s="154"/>
      <c r="GJE163" s="154"/>
      <c r="GJF163" s="154"/>
      <c r="GJG163" s="154"/>
      <c r="GJH163" s="154"/>
      <c r="GJI163" s="154"/>
      <c r="GJJ163" s="154"/>
      <c r="GJK163" s="154"/>
      <c r="GJL163" s="154"/>
      <c r="GJM163" s="154"/>
      <c r="GJN163" s="154"/>
      <c r="GJO163" s="154"/>
      <c r="GJP163" s="154"/>
      <c r="GJQ163" s="154"/>
      <c r="GJR163" s="154"/>
      <c r="GJS163" s="154"/>
      <c r="GJT163" s="154"/>
      <c r="GJU163" s="154"/>
      <c r="GJV163" s="154"/>
      <c r="GJW163" s="154"/>
      <c r="GJX163" s="154"/>
      <c r="GJY163" s="154"/>
      <c r="GJZ163" s="154"/>
      <c r="GKA163" s="154"/>
      <c r="GKB163" s="154"/>
      <c r="GKC163" s="154"/>
      <c r="GKD163" s="154"/>
      <c r="GKE163" s="154"/>
      <c r="GKF163" s="154"/>
      <c r="GKG163" s="154"/>
      <c r="GKH163" s="154"/>
      <c r="GKI163" s="154"/>
      <c r="GKJ163" s="154"/>
      <c r="GKK163" s="154"/>
      <c r="GKL163" s="154"/>
      <c r="GKM163" s="154"/>
      <c r="GKN163" s="154"/>
      <c r="GKO163" s="154"/>
      <c r="GKP163" s="154"/>
      <c r="GKQ163" s="154"/>
      <c r="GKR163" s="154"/>
      <c r="GKS163" s="154"/>
      <c r="GKT163" s="154"/>
      <c r="GKU163" s="154"/>
      <c r="GKV163" s="154"/>
      <c r="GKW163" s="154"/>
      <c r="GKX163" s="154"/>
      <c r="GKY163" s="154"/>
      <c r="GKZ163" s="154"/>
      <c r="GLA163" s="154"/>
      <c r="GLB163" s="154"/>
      <c r="GLC163" s="154"/>
      <c r="GLD163" s="154"/>
      <c r="GLE163" s="154"/>
      <c r="GLF163" s="154"/>
      <c r="GLG163" s="154"/>
      <c r="GLH163" s="154"/>
      <c r="GLI163" s="154"/>
      <c r="GLJ163" s="154"/>
      <c r="GLK163" s="154"/>
      <c r="GLL163" s="154"/>
      <c r="GLM163" s="154"/>
      <c r="GLN163" s="154"/>
      <c r="GLO163" s="154"/>
      <c r="GLP163" s="154"/>
      <c r="GLQ163" s="154"/>
      <c r="GLR163" s="154"/>
      <c r="GLS163" s="154"/>
      <c r="GLT163" s="154"/>
      <c r="GLU163" s="154"/>
      <c r="GLV163" s="154"/>
      <c r="GLW163" s="154"/>
      <c r="GLX163" s="154"/>
      <c r="GLY163" s="154"/>
      <c r="GLZ163" s="154"/>
      <c r="GMA163" s="154"/>
      <c r="GMB163" s="154"/>
      <c r="GMC163" s="154"/>
      <c r="GMD163" s="154"/>
      <c r="GME163" s="154"/>
      <c r="GMF163" s="154"/>
      <c r="GMG163" s="154"/>
      <c r="GMH163" s="154"/>
      <c r="GMI163" s="154"/>
      <c r="GMJ163" s="154"/>
      <c r="GMK163" s="154"/>
      <c r="GML163" s="154"/>
      <c r="GMM163" s="154"/>
      <c r="GMN163" s="154"/>
      <c r="GMO163" s="154"/>
      <c r="GMP163" s="154"/>
      <c r="GMQ163" s="154"/>
      <c r="GMR163" s="154"/>
      <c r="GMS163" s="154"/>
      <c r="GMT163" s="154"/>
      <c r="GMU163" s="154"/>
      <c r="GMV163" s="154"/>
      <c r="GMW163" s="154"/>
      <c r="GMX163" s="154"/>
      <c r="GMY163" s="154"/>
      <c r="GMZ163" s="154"/>
      <c r="GNA163" s="154"/>
      <c r="GNB163" s="154"/>
      <c r="GNC163" s="154"/>
      <c r="GND163" s="154"/>
      <c r="GNE163" s="154"/>
      <c r="GNF163" s="154"/>
      <c r="GNG163" s="154"/>
      <c r="GNH163" s="154"/>
      <c r="GNI163" s="154"/>
      <c r="GNJ163" s="154"/>
      <c r="GNK163" s="154"/>
      <c r="GNL163" s="154"/>
      <c r="GNM163" s="154"/>
      <c r="GNN163" s="154"/>
      <c r="GNO163" s="154"/>
      <c r="GNP163" s="154"/>
      <c r="GNQ163" s="154"/>
      <c r="GNR163" s="154"/>
      <c r="GNS163" s="154"/>
      <c r="GNT163" s="154"/>
      <c r="GNU163" s="154"/>
      <c r="GNV163" s="154"/>
      <c r="GNW163" s="154"/>
      <c r="GNX163" s="154"/>
      <c r="GNY163" s="154"/>
      <c r="GNZ163" s="154"/>
      <c r="GOA163" s="154"/>
      <c r="GOB163" s="154"/>
      <c r="GOC163" s="154"/>
      <c r="GOD163" s="154"/>
      <c r="GOE163" s="154"/>
      <c r="GOF163" s="154"/>
      <c r="GOG163" s="154"/>
      <c r="GOH163" s="154"/>
      <c r="GOI163" s="154"/>
      <c r="GOJ163" s="154"/>
      <c r="GOK163" s="154"/>
      <c r="GOL163" s="154"/>
      <c r="GOM163" s="154"/>
      <c r="GON163" s="154"/>
      <c r="GOO163" s="154"/>
      <c r="GOP163" s="154"/>
      <c r="GOQ163" s="154"/>
      <c r="GOR163" s="154"/>
      <c r="GOS163" s="154"/>
      <c r="GOT163" s="154"/>
      <c r="GOU163" s="154"/>
      <c r="GOV163" s="154"/>
      <c r="GOW163" s="154"/>
      <c r="GOX163" s="154"/>
      <c r="GOY163" s="154"/>
      <c r="GOZ163" s="154"/>
      <c r="GPA163" s="154"/>
      <c r="GPB163" s="154"/>
      <c r="GPC163" s="154"/>
      <c r="GPD163" s="154"/>
      <c r="GPE163" s="154"/>
      <c r="GPF163" s="154"/>
      <c r="GPG163" s="154"/>
      <c r="GPH163" s="154"/>
      <c r="GPI163" s="154"/>
      <c r="GPJ163" s="154"/>
      <c r="GPK163" s="154"/>
      <c r="GPL163" s="154"/>
      <c r="GPM163" s="154"/>
      <c r="GPN163" s="154"/>
      <c r="GPO163" s="154"/>
      <c r="GPP163" s="154"/>
      <c r="GPQ163" s="154"/>
      <c r="GPR163" s="154"/>
      <c r="GPS163" s="154"/>
      <c r="GPT163" s="154"/>
      <c r="GPU163" s="154"/>
      <c r="GPV163" s="154"/>
      <c r="GPW163" s="154"/>
      <c r="GPX163" s="154"/>
      <c r="GPY163" s="154"/>
      <c r="GPZ163" s="154"/>
      <c r="GQA163" s="154"/>
      <c r="GQB163" s="154"/>
      <c r="GQC163" s="154"/>
      <c r="GQD163" s="154"/>
      <c r="GQE163" s="154"/>
      <c r="GQF163" s="154"/>
      <c r="GQG163" s="154"/>
      <c r="GQH163" s="154"/>
      <c r="GQI163" s="154"/>
      <c r="GQJ163" s="154"/>
      <c r="GQK163" s="154"/>
      <c r="GQL163" s="154"/>
      <c r="GQM163" s="154"/>
      <c r="GQN163" s="154"/>
      <c r="GQO163" s="154"/>
      <c r="GQP163" s="154"/>
      <c r="GQQ163" s="154"/>
      <c r="GQR163" s="154"/>
      <c r="GQS163" s="154"/>
      <c r="GQT163" s="154"/>
      <c r="GQU163" s="154"/>
      <c r="GQV163" s="154"/>
      <c r="GQW163" s="154"/>
      <c r="GQX163" s="154"/>
      <c r="GQY163" s="154"/>
      <c r="GQZ163" s="154"/>
      <c r="GRA163" s="154"/>
      <c r="GRB163" s="154"/>
      <c r="GRC163" s="154"/>
      <c r="GRD163" s="154"/>
      <c r="GRE163" s="154"/>
      <c r="GRF163" s="154"/>
      <c r="GRG163" s="154"/>
      <c r="GRH163" s="154"/>
      <c r="GRI163" s="154"/>
      <c r="GRJ163" s="154"/>
      <c r="GRK163" s="154"/>
      <c r="GRL163" s="154"/>
      <c r="GRM163" s="154"/>
      <c r="GRN163" s="154"/>
      <c r="GRO163" s="154"/>
      <c r="GRP163" s="154"/>
      <c r="GRQ163" s="154"/>
      <c r="GRR163" s="154"/>
      <c r="GRS163" s="154"/>
      <c r="GRT163" s="154"/>
      <c r="GRU163" s="154"/>
      <c r="GRV163" s="154"/>
      <c r="GRW163" s="154"/>
      <c r="GRX163" s="154"/>
      <c r="GRY163" s="154"/>
      <c r="GRZ163" s="154"/>
      <c r="GSA163" s="154"/>
      <c r="GSB163" s="154"/>
      <c r="GSC163" s="154"/>
      <c r="GSD163" s="154"/>
      <c r="GSE163" s="154"/>
      <c r="GSF163" s="154"/>
      <c r="GSG163" s="154"/>
      <c r="GSH163" s="154"/>
      <c r="GSI163" s="154"/>
      <c r="GSJ163" s="154"/>
      <c r="GSK163" s="154"/>
      <c r="GSL163" s="154"/>
      <c r="GSM163" s="154"/>
      <c r="GSN163" s="154"/>
      <c r="GSO163" s="154"/>
      <c r="GSP163" s="154"/>
      <c r="GSQ163" s="154"/>
      <c r="GSR163" s="154"/>
      <c r="GSS163" s="154"/>
      <c r="GST163" s="154"/>
      <c r="GSU163" s="154"/>
      <c r="GSV163" s="154"/>
      <c r="GSW163" s="154"/>
      <c r="GSX163" s="154"/>
      <c r="GSY163" s="154"/>
      <c r="GSZ163" s="154"/>
      <c r="GTA163" s="154"/>
      <c r="GTB163" s="154"/>
      <c r="GTC163" s="154"/>
      <c r="GTD163" s="154"/>
      <c r="GTE163" s="154"/>
      <c r="GTF163" s="154"/>
      <c r="GTG163" s="154"/>
      <c r="GTH163" s="154"/>
      <c r="GTI163" s="154"/>
      <c r="GTJ163" s="154"/>
      <c r="GTK163" s="154"/>
      <c r="GTL163" s="154"/>
      <c r="GTM163" s="154"/>
      <c r="GTN163" s="154"/>
      <c r="GTO163" s="154"/>
      <c r="GTP163" s="154"/>
      <c r="GTQ163" s="154"/>
      <c r="GTR163" s="154"/>
      <c r="GTS163" s="154"/>
      <c r="GTT163" s="154"/>
      <c r="GTU163" s="154"/>
      <c r="GTV163" s="154"/>
      <c r="GTW163" s="154"/>
      <c r="GTX163" s="154"/>
      <c r="GTY163" s="154"/>
      <c r="GTZ163" s="154"/>
      <c r="GUA163" s="154"/>
      <c r="GUB163" s="154"/>
      <c r="GUC163" s="154"/>
      <c r="GUD163" s="154"/>
      <c r="GUE163" s="154"/>
      <c r="GUF163" s="154"/>
      <c r="GUG163" s="154"/>
      <c r="GUH163" s="154"/>
      <c r="GUI163" s="154"/>
      <c r="GUJ163" s="154"/>
      <c r="GUK163" s="154"/>
      <c r="GUL163" s="154"/>
      <c r="GUM163" s="154"/>
      <c r="GUN163" s="154"/>
      <c r="GUO163" s="154"/>
      <c r="GUP163" s="154"/>
      <c r="GUQ163" s="154"/>
      <c r="GUR163" s="154"/>
      <c r="GUS163" s="154"/>
      <c r="GUT163" s="154"/>
      <c r="GUU163" s="154"/>
      <c r="GUV163" s="154"/>
      <c r="GUW163" s="154"/>
      <c r="GUX163" s="154"/>
      <c r="GUY163" s="154"/>
      <c r="GUZ163" s="154"/>
      <c r="GVA163" s="154"/>
      <c r="GVB163" s="154"/>
      <c r="GVC163" s="154"/>
      <c r="GVD163" s="154"/>
      <c r="GVE163" s="154"/>
      <c r="GVF163" s="154"/>
      <c r="GVG163" s="154"/>
      <c r="GVH163" s="154"/>
      <c r="GVI163" s="154"/>
      <c r="GVJ163" s="154"/>
      <c r="GVK163" s="154"/>
      <c r="GVL163" s="154"/>
      <c r="GVM163" s="154"/>
      <c r="GVN163" s="154"/>
      <c r="GVO163" s="154"/>
      <c r="GVP163" s="154"/>
      <c r="GVQ163" s="154"/>
      <c r="GVR163" s="154"/>
      <c r="GVS163" s="154"/>
      <c r="GVT163" s="154"/>
      <c r="GVU163" s="154"/>
      <c r="GVV163" s="154"/>
      <c r="GVW163" s="154"/>
      <c r="GVX163" s="154"/>
      <c r="GVY163" s="154"/>
      <c r="GVZ163" s="154"/>
      <c r="GWA163" s="154"/>
      <c r="GWB163" s="154"/>
      <c r="GWC163" s="154"/>
      <c r="GWD163" s="154"/>
      <c r="GWE163" s="154"/>
      <c r="GWF163" s="154"/>
      <c r="GWG163" s="154"/>
      <c r="GWH163" s="154"/>
      <c r="GWI163" s="154"/>
      <c r="GWJ163" s="154"/>
      <c r="GWK163" s="154"/>
      <c r="GWL163" s="154"/>
      <c r="GWM163" s="154"/>
      <c r="GWN163" s="154"/>
      <c r="GWO163" s="154"/>
      <c r="GWP163" s="154"/>
      <c r="GWQ163" s="154"/>
      <c r="GWR163" s="154"/>
      <c r="GWS163" s="154"/>
      <c r="GWT163" s="154"/>
      <c r="GWU163" s="154"/>
      <c r="GWV163" s="154"/>
      <c r="GWW163" s="154"/>
      <c r="GWX163" s="154"/>
      <c r="GWY163" s="154"/>
      <c r="GWZ163" s="154"/>
      <c r="GXA163" s="154"/>
      <c r="GXB163" s="154"/>
      <c r="GXC163" s="154"/>
      <c r="GXD163" s="154"/>
      <c r="GXE163" s="154"/>
      <c r="GXF163" s="154"/>
      <c r="GXG163" s="154"/>
      <c r="GXH163" s="154"/>
      <c r="GXI163" s="154"/>
      <c r="GXJ163" s="154"/>
      <c r="GXK163" s="154"/>
      <c r="GXL163" s="154"/>
      <c r="GXM163" s="154"/>
      <c r="GXN163" s="154"/>
      <c r="GXO163" s="154"/>
      <c r="GXP163" s="154"/>
      <c r="GXQ163" s="154"/>
      <c r="GXR163" s="154"/>
      <c r="GXS163" s="154"/>
      <c r="GXT163" s="154"/>
      <c r="GXU163" s="154"/>
      <c r="GXV163" s="154"/>
      <c r="GXW163" s="154"/>
      <c r="GXX163" s="154"/>
      <c r="GXY163" s="154"/>
      <c r="GXZ163" s="154"/>
      <c r="GYA163" s="154"/>
      <c r="GYB163" s="154"/>
      <c r="GYC163" s="154"/>
      <c r="GYD163" s="154"/>
      <c r="GYE163" s="154"/>
      <c r="GYF163" s="154"/>
      <c r="GYG163" s="154"/>
      <c r="GYH163" s="154"/>
      <c r="GYI163" s="154"/>
      <c r="GYJ163" s="154"/>
      <c r="GYK163" s="154"/>
      <c r="GYL163" s="154"/>
      <c r="GYM163" s="154"/>
      <c r="GYN163" s="154"/>
      <c r="GYO163" s="154"/>
      <c r="GYP163" s="154"/>
      <c r="GYQ163" s="154"/>
      <c r="GYR163" s="154"/>
      <c r="GYS163" s="154"/>
      <c r="GYT163" s="154"/>
      <c r="GYU163" s="154"/>
      <c r="GYV163" s="154"/>
      <c r="GYW163" s="154"/>
      <c r="GYX163" s="154"/>
      <c r="GYY163" s="154"/>
      <c r="GYZ163" s="154"/>
      <c r="GZA163" s="154"/>
      <c r="GZB163" s="154"/>
      <c r="GZC163" s="154"/>
      <c r="GZD163" s="154"/>
      <c r="GZE163" s="154"/>
      <c r="GZF163" s="154"/>
      <c r="GZG163" s="154"/>
      <c r="GZH163" s="154"/>
      <c r="GZI163" s="154"/>
      <c r="GZJ163" s="154"/>
      <c r="GZK163" s="154"/>
      <c r="GZL163" s="154"/>
      <c r="GZM163" s="154"/>
      <c r="GZN163" s="154"/>
      <c r="GZO163" s="154"/>
      <c r="GZP163" s="154"/>
      <c r="GZQ163" s="154"/>
      <c r="GZR163" s="154"/>
      <c r="GZS163" s="154"/>
      <c r="GZT163" s="154"/>
      <c r="GZU163" s="154"/>
      <c r="GZV163" s="154"/>
      <c r="GZW163" s="154"/>
      <c r="GZX163" s="154"/>
      <c r="GZY163" s="154"/>
      <c r="GZZ163" s="154"/>
      <c r="HAA163" s="154"/>
      <c r="HAB163" s="154"/>
      <c r="HAC163" s="154"/>
      <c r="HAD163" s="154"/>
      <c r="HAE163" s="154"/>
      <c r="HAF163" s="154"/>
      <c r="HAG163" s="154"/>
      <c r="HAH163" s="154"/>
      <c r="HAI163" s="154"/>
      <c r="HAJ163" s="154"/>
      <c r="HAK163" s="154"/>
      <c r="HAL163" s="154"/>
      <c r="HAM163" s="154"/>
      <c r="HAN163" s="154"/>
      <c r="HAO163" s="154"/>
      <c r="HAP163" s="154"/>
      <c r="HAQ163" s="154"/>
      <c r="HAR163" s="154"/>
      <c r="HAS163" s="154"/>
      <c r="HAT163" s="154"/>
      <c r="HAU163" s="154"/>
      <c r="HAV163" s="154"/>
      <c r="HAW163" s="154"/>
      <c r="HAX163" s="154"/>
      <c r="HAY163" s="154"/>
      <c r="HAZ163" s="154"/>
      <c r="HBA163" s="154"/>
      <c r="HBB163" s="154"/>
      <c r="HBC163" s="154"/>
      <c r="HBD163" s="154"/>
      <c r="HBE163" s="154"/>
      <c r="HBF163" s="154"/>
      <c r="HBG163" s="154"/>
      <c r="HBH163" s="154"/>
      <c r="HBI163" s="154"/>
      <c r="HBJ163" s="154"/>
      <c r="HBK163" s="154"/>
      <c r="HBL163" s="154"/>
      <c r="HBM163" s="154"/>
      <c r="HBN163" s="154"/>
      <c r="HBO163" s="154"/>
      <c r="HBP163" s="154"/>
      <c r="HBQ163" s="154"/>
      <c r="HBR163" s="154"/>
      <c r="HBS163" s="154"/>
      <c r="HBT163" s="154"/>
      <c r="HBU163" s="154"/>
      <c r="HBV163" s="154"/>
      <c r="HBW163" s="154"/>
      <c r="HBX163" s="154"/>
      <c r="HBY163" s="154"/>
      <c r="HBZ163" s="154"/>
      <c r="HCA163" s="154"/>
      <c r="HCB163" s="154"/>
      <c r="HCC163" s="154"/>
      <c r="HCD163" s="154"/>
      <c r="HCE163" s="154"/>
      <c r="HCF163" s="154"/>
      <c r="HCG163" s="154"/>
      <c r="HCH163" s="154"/>
      <c r="HCI163" s="154"/>
      <c r="HCJ163" s="154"/>
      <c r="HCK163" s="154"/>
      <c r="HCL163" s="154"/>
      <c r="HCM163" s="154"/>
      <c r="HCN163" s="154"/>
      <c r="HCO163" s="154"/>
      <c r="HCP163" s="154"/>
      <c r="HCQ163" s="154"/>
      <c r="HCR163" s="154"/>
      <c r="HCS163" s="154"/>
      <c r="HCT163" s="154"/>
      <c r="HCU163" s="154"/>
      <c r="HCV163" s="154"/>
      <c r="HCW163" s="154"/>
      <c r="HCX163" s="154"/>
      <c r="HCY163" s="154"/>
      <c r="HCZ163" s="154"/>
      <c r="HDA163" s="154"/>
      <c r="HDB163" s="154"/>
      <c r="HDC163" s="154"/>
      <c r="HDD163" s="154"/>
      <c r="HDE163" s="154"/>
      <c r="HDF163" s="154"/>
      <c r="HDG163" s="154"/>
      <c r="HDH163" s="154"/>
      <c r="HDI163" s="154"/>
      <c r="HDJ163" s="154"/>
      <c r="HDK163" s="154"/>
      <c r="HDL163" s="154"/>
      <c r="HDM163" s="154"/>
      <c r="HDN163" s="154"/>
      <c r="HDO163" s="154"/>
      <c r="HDP163" s="154"/>
      <c r="HDQ163" s="154"/>
      <c r="HDR163" s="154"/>
      <c r="HDS163" s="154"/>
      <c r="HDT163" s="154"/>
      <c r="HDU163" s="154"/>
      <c r="HDV163" s="154"/>
      <c r="HDW163" s="154"/>
      <c r="HDX163" s="154"/>
      <c r="HDY163" s="154"/>
      <c r="HDZ163" s="154"/>
      <c r="HEA163" s="154"/>
      <c r="HEB163" s="154"/>
      <c r="HEC163" s="154"/>
      <c r="HED163" s="154"/>
      <c r="HEE163" s="154"/>
      <c r="HEF163" s="154"/>
      <c r="HEG163" s="154"/>
      <c r="HEH163" s="154"/>
      <c r="HEI163" s="154"/>
      <c r="HEJ163" s="154"/>
      <c r="HEK163" s="154"/>
      <c r="HEL163" s="154"/>
      <c r="HEM163" s="154"/>
      <c r="HEN163" s="154"/>
      <c r="HEO163" s="154"/>
      <c r="HEP163" s="154"/>
      <c r="HEQ163" s="154"/>
      <c r="HER163" s="154"/>
      <c r="HES163" s="154"/>
      <c r="HET163" s="154"/>
      <c r="HEU163" s="154"/>
      <c r="HEV163" s="154"/>
      <c r="HEW163" s="154"/>
      <c r="HEX163" s="154"/>
      <c r="HEY163" s="154"/>
      <c r="HEZ163" s="154"/>
      <c r="HFA163" s="154"/>
      <c r="HFB163" s="154"/>
      <c r="HFC163" s="154"/>
      <c r="HFD163" s="154"/>
      <c r="HFE163" s="154"/>
      <c r="HFF163" s="154"/>
      <c r="HFG163" s="154"/>
      <c r="HFH163" s="154"/>
      <c r="HFI163" s="154"/>
      <c r="HFJ163" s="154"/>
      <c r="HFK163" s="154"/>
      <c r="HFL163" s="154"/>
      <c r="HFM163" s="154"/>
      <c r="HFN163" s="154"/>
      <c r="HFO163" s="154"/>
      <c r="HFP163" s="154"/>
      <c r="HFQ163" s="154"/>
      <c r="HFR163" s="154"/>
      <c r="HFS163" s="154"/>
      <c r="HFT163" s="154"/>
      <c r="HFU163" s="154"/>
      <c r="HFV163" s="154"/>
      <c r="HFW163" s="154"/>
      <c r="HFX163" s="154"/>
      <c r="HFY163" s="154"/>
      <c r="HFZ163" s="154"/>
      <c r="HGA163" s="154"/>
      <c r="HGB163" s="154"/>
      <c r="HGC163" s="154"/>
      <c r="HGD163" s="154"/>
      <c r="HGE163" s="154"/>
      <c r="HGF163" s="154"/>
      <c r="HGG163" s="154"/>
      <c r="HGH163" s="154"/>
      <c r="HGI163" s="154"/>
      <c r="HGJ163" s="154"/>
      <c r="HGK163" s="154"/>
      <c r="HGL163" s="154"/>
      <c r="HGM163" s="154"/>
      <c r="HGN163" s="154"/>
      <c r="HGO163" s="154"/>
      <c r="HGP163" s="154"/>
      <c r="HGQ163" s="154"/>
      <c r="HGR163" s="154"/>
      <c r="HGS163" s="154"/>
      <c r="HGT163" s="154"/>
      <c r="HGU163" s="154"/>
      <c r="HGV163" s="154"/>
      <c r="HGW163" s="154"/>
      <c r="HGX163" s="154"/>
      <c r="HGY163" s="154"/>
      <c r="HGZ163" s="154"/>
      <c r="HHA163" s="154"/>
      <c r="HHB163" s="154"/>
      <c r="HHC163" s="154"/>
      <c r="HHD163" s="154"/>
      <c r="HHE163" s="154"/>
      <c r="HHF163" s="154"/>
      <c r="HHG163" s="154"/>
      <c r="HHH163" s="154"/>
      <c r="HHI163" s="154"/>
      <c r="HHJ163" s="154"/>
      <c r="HHK163" s="154"/>
      <c r="HHL163" s="154"/>
      <c r="HHM163" s="154"/>
      <c r="HHN163" s="154"/>
      <c r="HHO163" s="154"/>
      <c r="HHP163" s="154"/>
      <c r="HHQ163" s="154"/>
      <c r="HHR163" s="154"/>
      <c r="HHS163" s="154"/>
      <c r="HHT163" s="154"/>
      <c r="HHU163" s="154"/>
      <c r="HHV163" s="154"/>
      <c r="HHW163" s="154"/>
      <c r="HHX163" s="154"/>
      <c r="HHY163" s="154"/>
      <c r="HHZ163" s="154"/>
      <c r="HIA163" s="154"/>
      <c r="HIB163" s="154"/>
      <c r="HIC163" s="154"/>
      <c r="HID163" s="154"/>
      <c r="HIE163" s="154"/>
      <c r="HIF163" s="154"/>
      <c r="HIG163" s="154"/>
      <c r="HIH163" s="154"/>
      <c r="HII163" s="154"/>
      <c r="HIJ163" s="154"/>
      <c r="HIK163" s="154"/>
      <c r="HIL163" s="154"/>
      <c r="HIM163" s="154"/>
      <c r="HIN163" s="154"/>
      <c r="HIO163" s="154"/>
      <c r="HIP163" s="154"/>
      <c r="HIQ163" s="154"/>
      <c r="HIR163" s="154"/>
      <c r="HIS163" s="154"/>
      <c r="HIT163" s="154"/>
      <c r="HIU163" s="154"/>
      <c r="HIV163" s="154"/>
      <c r="HIW163" s="154"/>
      <c r="HIX163" s="154"/>
      <c r="HIY163" s="154"/>
      <c r="HIZ163" s="154"/>
      <c r="HJA163" s="154"/>
      <c r="HJB163" s="154"/>
      <c r="HJC163" s="154"/>
      <c r="HJD163" s="154"/>
      <c r="HJE163" s="154"/>
      <c r="HJF163" s="154"/>
      <c r="HJG163" s="154"/>
      <c r="HJH163" s="154"/>
      <c r="HJI163" s="154"/>
      <c r="HJJ163" s="154"/>
      <c r="HJK163" s="154"/>
      <c r="HJL163" s="154"/>
      <c r="HJM163" s="154"/>
      <c r="HJN163" s="154"/>
      <c r="HJO163" s="154"/>
      <c r="HJP163" s="154"/>
      <c r="HJQ163" s="154"/>
      <c r="HJR163" s="154"/>
      <c r="HJS163" s="154"/>
      <c r="HJT163" s="154"/>
      <c r="HJU163" s="154"/>
      <c r="HJV163" s="154"/>
      <c r="HJW163" s="154"/>
      <c r="HJX163" s="154"/>
      <c r="HJY163" s="154"/>
      <c r="HJZ163" s="154"/>
      <c r="HKA163" s="154"/>
      <c r="HKB163" s="154"/>
      <c r="HKC163" s="154"/>
      <c r="HKD163" s="154"/>
      <c r="HKE163" s="154"/>
      <c r="HKF163" s="154"/>
      <c r="HKG163" s="154"/>
      <c r="HKH163" s="154"/>
      <c r="HKI163" s="154"/>
      <c r="HKJ163" s="154"/>
      <c r="HKK163" s="154"/>
      <c r="HKL163" s="154"/>
      <c r="HKM163" s="154"/>
      <c r="HKN163" s="154"/>
      <c r="HKO163" s="154"/>
      <c r="HKP163" s="154"/>
      <c r="HKQ163" s="154"/>
      <c r="HKR163" s="154"/>
      <c r="HKS163" s="154"/>
      <c r="HKT163" s="154"/>
      <c r="HKU163" s="154"/>
      <c r="HKV163" s="154"/>
      <c r="HKW163" s="154"/>
      <c r="HKX163" s="154"/>
      <c r="HKY163" s="154"/>
      <c r="HKZ163" s="154"/>
      <c r="HLA163" s="154"/>
      <c r="HLB163" s="154"/>
      <c r="HLC163" s="154"/>
      <c r="HLD163" s="154"/>
      <c r="HLE163" s="154"/>
      <c r="HLF163" s="154"/>
      <c r="HLG163" s="154"/>
      <c r="HLH163" s="154"/>
      <c r="HLI163" s="154"/>
      <c r="HLJ163" s="154"/>
      <c r="HLK163" s="154"/>
      <c r="HLL163" s="154"/>
      <c r="HLM163" s="154"/>
      <c r="HLN163" s="154"/>
      <c r="HLO163" s="154"/>
      <c r="HLP163" s="154"/>
      <c r="HLQ163" s="154"/>
      <c r="HLR163" s="154"/>
      <c r="HLS163" s="154"/>
      <c r="HLT163" s="154"/>
      <c r="HLU163" s="154"/>
      <c r="HLV163" s="154"/>
      <c r="HLW163" s="154"/>
      <c r="HLX163" s="154"/>
      <c r="HLY163" s="154"/>
      <c r="HLZ163" s="154"/>
      <c r="HMA163" s="154"/>
      <c r="HMB163" s="154"/>
      <c r="HMC163" s="154"/>
      <c r="HMD163" s="154"/>
      <c r="HME163" s="154"/>
      <c r="HMF163" s="154"/>
      <c r="HMG163" s="154"/>
      <c r="HMH163" s="154"/>
      <c r="HMI163" s="154"/>
      <c r="HMJ163" s="154"/>
      <c r="HMK163" s="154"/>
      <c r="HML163" s="154"/>
      <c r="HMM163" s="154"/>
      <c r="HMN163" s="154"/>
      <c r="HMO163" s="154"/>
      <c r="HMP163" s="154"/>
      <c r="HMQ163" s="154"/>
      <c r="HMR163" s="154"/>
      <c r="HMS163" s="154"/>
      <c r="HMT163" s="154"/>
      <c r="HMU163" s="154"/>
      <c r="HMV163" s="154"/>
      <c r="HMW163" s="154"/>
      <c r="HMX163" s="154"/>
      <c r="HMY163" s="154"/>
      <c r="HMZ163" s="154"/>
      <c r="HNA163" s="154"/>
      <c r="HNB163" s="154"/>
      <c r="HNC163" s="154"/>
      <c r="HND163" s="154"/>
      <c r="HNE163" s="154"/>
      <c r="HNF163" s="154"/>
      <c r="HNG163" s="154"/>
      <c r="HNH163" s="154"/>
      <c r="HNI163" s="154"/>
      <c r="HNJ163" s="154"/>
      <c r="HNK163" s="154"/>
      <c r="HNL163" s="154"/>
      <c r="HNM163" s="154"/>
      <c r="HNN163" s="154"/>
      <c r="HNO163" s="154"/>
      <c r="HNP163" s="154"/>
      <c r="HNQ163" s="154"/>
      <c r="HNR163" s="154"/>
      <c r="HNS163" s="154"/>
      <c r="HNT163" s="154"/>
      <c r="HNU163" s="154"/>
      <c r="HNV163" s="154"/>
      <c r="HNW163" s="154"/>
      <c r="HNX163" s="154"/>
      <c r="HNY163" s="154"/>
      <c r="HNZ163" s="154"/>
      <c r="HOA163" s="154"/>
      <c r="HOB163" s="154"/>
      <c r="HOC163" s="154"/>
      <c r="HOD163" s="154"/>
      <c r="HOE163" s="154"/>
      <c r="HOF163" s="154"/>
      <c r="HOG163" s="154"/>
      <c r="HOH163" s="154"/>
      <c r="HOI163" s="154"/>
      <c r="HOJ163" s="154"/>
      <c r="HOK163" s="154"/>
      <c r="HOL163" s="154"/>
      <c r="HOM163" s="154"/>
      <c r="HON163" s="154"/>
      <c r="HOO163" s="154"/>
      <c r="HOP163" s="154"/>
      <c r="HOQ163" s="154"/>
      <c r="HOR163" s="154"/>
      <c r="HOS163" s="154"/>
      <c r="HOT163" s="154"/>
      <c r="HOU163" s="154"/>
      <c r="HOV163" s="154"/>
      <c r="HOW163" s="154"/>
      <c r="HOX163" s="154"/>
      <c r="HOY163" s="154"/>
      <c r="HOZ163" s="154"/>
      <c r="HPA163" s="154"/>
      <c r="HPB163" s="154"/>
      <c r="HPC163" s="154"/>
      <c r="HPD163" s="154"/>
      <c r="HPE163" s="154"/>
      <c r="HPF163" s="154"/>
      <c r="HPG163" s="154"/>
      <c r="HPH163" s="154"/>
      <c r="HPI163" s="154"/>
      <c r="HPJ163" s="154"/>
      <c r="HPK163" s="154"/>
      <c r="HPL163" s="154"/>
      <c r="HPM163" s="154"/>
      <c r="HPN163" s="154"/>
      <c r="HPO163" s="154"/>
      <c r="HPP163" s="154"/>
      <c r="HPQ163" s="154"/>
      <c r="HPR163" s="154"/>
      <c r="HPS163" s="154"/>
      <c r="HPT163" s="154"/>
      <c r="HPU163" s="154"/>
      <c r="HPV163" s="154"/>
      <c r="HPW163" s="154"/>
      <c r="HPX163" s="154"/>
      <c r="HPY163" s="154"/>
      <c r="HPZ163" s="154"/>
      <c r="HQA163" s="154"/>
      <c r="HQB163" s="154"/>
      <c r="HQC163" s="154"/>
      <c r="HQD163" s="154"/>
      <c r="HQE163" s="154"/>
      <c r="HQF163" s="154"/>
      <c r="HQG163" s="154"/>
      <c r="HQH163" s="154"/>
      <c r="HQI163" s="154"/>
      <c r="HQJ163" s="154"/>
      <c r="HQK163" s="154"/>
      <c r="HQL163" s="154"/>
      <c r="HQM163" s="154"/>
      <c r="HQN163" s="154"/>
      <c r="HQO163" s="154"/>
      <c r="HQP163" s="154"/>
      <c r="HQQ163" s="154"/>
      <c r="HQR163" s="154"/>
      <c r="HQS163" s="154"/>
      <c r="HQT163" s="154"/>
      <c r="HQU163" s="154"/>
      <c r="HQV163" s="154"/>
      <c r="HQW163" s="154"/>
      <c r="HQX163" s="154"/>
      <c r="HQY163" s="154"/>
      <c r="HQZ163" s="154"/>
      <c r="HRA163" s="154"/>
      <c r="HRB163" s="154"/>
      <c r="HRC163" s="154"/>
      <c r="HRD163" s="154"/>
      <c r="HRE163" s="154"/>
      <c r="HRF163" s="154"/>
      <c r="HRG163" s="154"/>
      <c r="HRH163" s="154"/>
      <c r="HRI163" s="154"/>
      <c r="HRJ163" s="154"/>
      <c r="HRK163" s="154"/>
      <c r="HRL163" s="154"/>
      <c r="HRM163" s="154"/>
      <c r="HRN163" s="154"/>
      <c r="HRO163" s="154"/>
      <c r="HRP163" s="154"/>
      <c r="HRQ163" s="154"/>
      <c r="HRR163" s="154"/>
      <c r="HRS163" s="154"/>
      <c r="HRT163" s="154"/>
      <c r="HRU163" s="154"/>
      <c r="HRV163" s="154"/>
      <c r="HRW163" s="154"/>
      <c r="HRX163" s="154"/>
      <c r="HRY163" s="154"/>
      <c r="HRZ163" s="154"/>
      <c r="HSA163" s="154"/>
      <c r="HSB163" s="154"/>
      <c r="HSC163" s="154"/>
      <c r="HSD163" s="154"/>
      <c r="HSE163" s="154"/>
      <c r="HSF163" s="154"/>
      <c r="HSG163" s="154"/>
      <c r="HSH163" s="154"/>
      <c r="HSI163" s="154"/>
      <c r="HSJ163" s="154"/>
      <c r="HSK163" s="154"/>
      <c r="HSL163" s="154"/>
      <c r="HSM163" s="154"/>
      <c r="HSN163" s="154"/>
      <c r="HSO163" s="154"/>
      <c r="HSP163" s="154"/>
      <c r="HSQ163" s="154"/>
      <c r="HSR163" s="154"/>
      <c r="HSS163" s="154"/>
      <c r="HST163" s="154"/>
      <c r="HSU163" s="154"/>
      <c r="HSV163" s="154"/>
      <c r="HSW163" s="154"/>
      <c r="HSX163" s="154"/>
      <c r="HSY163" s="154"/>
      <c r="HSZ163" s="154"/>
      <c r="HTA163" s="154"/>
      <c r="HTB163" s="154"/>
      <c r="HTC163" s="154"/>
      <c r="HTD163" s="154"/>
      <c r="HTE163" s="154"/>
      <c r="HTF163" s="154"/>
      <c r="HTG163" s="154"/>
      <c r="HTH163" s="154"/>
      <c r="HTI163" s="154"/>
      <c r="HTJ163" s="154"/>
      <c r="HTK163" s="154"/>
      <c r="HTL163" s="154"/>
      <c r="HTM163" s="154"/>
      <c r="HTN163" s="154"/>
      <c r="HTO163" s="154"/>
      <c r="HTP163" s="154"/>
      <c r="HTQ163" s="154"/>
      <c r="HTR163" s="154"/>
      <c r="HTS163" s="154"/>
      <c r="HTT163" s="154"/>
      <c r="HTU163" s="154"/>
      <c r="HTV163" s="154"/>
      <c r="HTW163" s="154"/>
      <c r="HTX163" s="154"/>
      <c r="HTY163" s="154"/>
      <c r="HTZ163" s="154"/>
      <c r="HUA163" s="154"/>
      <c r="HUB163" s="154"/>
      <c r="HUC163" s="154"/>
      <c r="HUD163" s="154"/>
      <c r="HUE163" s="154"/>
      <c r="HUF163" s="154"/>
      <c r="HUG163" s="154"/>
      <c r="HUH163" s="154"/>
      <c r="HUI163" s="154"/>
      <c r="HUJ163" s="154"/>
      <c r="HUK163" s="154"/>
      <c r="HUL163" s="154"/>
      <c r="HUM163" s="154"/>
      <c r="HUN163" s="154"/>
      <c r="HUO163" s="154"/>
      <c r="HUP163" s="154"/>
      <c r="HUQ163" s="154"/>
      <c r="HUR163" s="154"/>
      <c r="HUS163" s="154"/>
      <c r="HUT163" s="154"/>
      <c r="HUU163" s="154"/>
      <c r="HUV163" s="154"/>
      <c r="HUW163" s="154"/>
      <c r="HUX163" s="154"/>
      <c r="HUY163" s="154"/>
      <c r="HUZ163" s="154"/>
      <c r="HVA163" s="154"/>
      <c r="HVB163" s="154"/>
      <c r="HVC163" s="154"/>
      <c r="HVD163" s="154"/>
      <c r="HVE163" s="154"/>
      <c r="HVF163" s="154"/>
      <c r="HVG163" s="154"/>
      <c r="HVH163" s="154"/>
      <c r="HVI163" s="154"/>
      <c r="HVJ163" s="154"/>
      <c r="HVK163" s="154"/>
      <c r="HVL163" s="154"/>
      <c r="HVM163" s="154"/>
      <c r="HVN163" s="154"/>
      <c r="HVO163" s="154"/>
      <c r="HVP163" s="154"/>
      <c r="HVQ163" s="154"/>
      <c r="HVR163" s="154"/>
      <c r="HVS163" s="154"/>
      <c r="HVT163" s="154"/>
      <c r="HVU163" s="154"/>
      <c r="HVV163" s="154"/>
      <c r="HVW163" s="154"/>
      <c r="HVX163" s="154"/>
      <c r="HVY163" s="154"/>
      <c r="HVZ163" s="154"/>
      <c r="HWA163" s="154"/>
      <c r="HWB163" s="154"/>
      <c r="HWC163" s="154"/>
      <c r="HWD163" s="154"/>
      <c r="HWE163" s="154"/>
      <c r="HWF163" s="154"/>
      <c r="HWG163" s="154"/>
      <c r="HWH163" s="154"/>
      <c r="HWI163" s="154"/>
      <c r="HWJ163" s="154"/>
      <c r="HWK163" s="154"/>
      <c r="HWL163" s="154"/>
      <c r="HWM163" s="154"/>
      <c r="HWN163" s="154"/>
      <c r="HWO163" s="154"/>
      <c r="HWP163" s="154"/>
      <c r="HWQ163" s="154"/>
      <c r="HWR163" s="154"/>
      <c r="HWS163" s="154"/>
      <c r="HWT163" s="154"/>
      <c r="HWU163" s="154"/>
      <c r="HWV163" s="154"/>
      <c r="HWW163" s="154"/>
      <c r="HWX163" s="154"/>
      <c r="HWY163" s="154"/>
      <c r="HWZ163" s="154"/>
      <c r="HXA163" s="154"/>
      <c r="HXB163" s="154"/>
      <c r="HXC163" s="154"/>
      <c r="HXD163" s="154"/>
      <c r="HXE163" s="154"/>
      <c r="HXF163" s="154"/>
      <c r="HXG163" s="154"/>
      <c r="HXH163" s="154"/>
      <c r="HXI163" s="154"/>
      <c r="HXJ163" s="154"/>
      <c r="HXK163" s="154"/>
      <c r="HXL163" s="154"/>
      <c r="HXM163" s="154"/>
      <c r="HXN163" s="154"/>
      <c r="HXO163" s="154"/>
      <c r="HXP163" s="154"/>
      <c r="HXQ163" s="154"/>
      <c r="HXR163" s="154"/>
      <c r="HXS163" s="154"/>
      <c r="HXT163" s="154"/>
      <c r="HXU163" s="154"/>
      <c r="HXV163" s="154"/>
      <c r="HXW163" s="154"/>
      <c r="HXX163" s="154"/>
      <c r="HXY163" s="154"/>
      <c r="HXZ163" s="154"/>
      <c r="HYA163" s="154"/>
      <c r="HYB163" s="154"/>
      <c r="HYC163" s="154"/>
      <c r="HYD163" s="154"/>
      <c r="HYE163" s="154"/>
      <c r="HYF163" s="154"/>
      <c r="HYG163" s="154"/>
      <c r="HYH163" s="154"/>
      <c r="HYI163" s="154"/>
      <c r="HYJ163" s="154"/>
      <c r="HYK163" s="154"/>
      <c r="HYL163" s="154"/>
      <c r="HYM163" s="154"/>
      <c r="HYN163" s="154"/>
      <c r="HYO163" s="154"/>
      <c r="HYP163" s="154"/>
      <c r="HYQ163" s="154"/>
      <c r="HYR163" s="154"/>
      <c r="HYS163" s="154"/>
      <c r="HYT163" s="154"/>
      <c r="HYU163" s="154"/>
      <c r="HYV163" s="154"/>
      <c r="HYW163" s="154"/>
      <c r="HYX163" s="154"/>
      <c r="HYY163" s="154"/>
      <c r="HYZ163" s="154"/>
      <c r="HZA163" s="154"/>
      <c r="HZB163" s="154"/>
      <c r="HZC163" s="154"/>
      <c r="HZD163" s="154"/>
      <c r="HZE163" s="154"/>
      <c r="HZF163" s="154"/>
      <c r="HZG163" s="154"/>
      <c r="HZH163" s="154"/>
      <c r="HZI163" s="154"/>
      <c r="HZJ163" s="154"/>
      <c r="HZK163" s="154"/>
      <c r="HZL163" s="154"/>
      <c r="HZM163" s="154"/>
      <c r="HZN163" s="154"/>
      <c r="HZO163" s="154"/>
      <c r="HZP163" s="154"/>
      <c r="HZQ163" s="154"/>
      <c r="HZR163" s="154"/>
      <c r="HZS163" s="154"/>
      <c r="HZT163" s="154"/>
      <c r="HZU163" s="154"/>
      <c r="HZV163" s="154"/>
      <c r="HZW163" s="154"/>
      <c r="HZX163" s="154"/>
      <c r="HZY163" s="154"/>
      <c r="HZZ163" s="154"/>
      <c r="IAA163" s="154"/>
      <c r="IAB163" s="154"/>
      <c r="IAC163" s="154"/>
      <c r="IAD163" s="154"/>
      <c r="IAE163" s="154"/>
      <c r="IAF163" s="154"/>
      <c r="IAG163" s="154"/>
      <c r="IAH163" s="154"/>
      <c r="IAI163" s="154"/>
      <c r="IAJ163" s="154"/>
      <c r="IAK163" s="154"/>
      <c r="IAL163" s="154"/>
      <c r="IAM163" s="154"/>
      <c r="IAN163" s="154"/>
      <c r="IAO163" s="154"/>
      <c r="IAP163" s="154"/>
      <c r="IAQ163" s="154"/>
      <c r="IAR163" s="154"/>
      <c r="IAS163" s="154"/>
      <c r="IAT163" s="154"/>
      <c r="IAU163" s="154"/>
      <c r="IAV163" s="154"/>
      <c r="IAW163" s="154"/>
      <c r="IAX163" s="154"/>
      <c r="IAY163" s="154"/>
      <c r="IAZ163" s="154"/>
      <c r="IBA163" s="154"/>
      <c r="IBB163" s="154"/>
      <c r="IBC163" s="154"/>
      <c r="IBD163" s="154"/>
      <c r="IBE163" s="154"/>
      <c r="IBF163" s="154"/>
      <c r="IBG163" s="154"/>
      <c r="IBH163" s="154"/>
      <c r="IBI163" s="154"/>
      <c r="IBJ163" s="154"/>
      <c r="IBK163" s="154"/>
      <c r="IBL163" s="154"/>
      <c r="IBM163" s="154"/>
      <c r="IBN163" s="154"/>
      <c r="IBO163" s="154"/>
      <c r="IBP163" s="154"/>
      <c r="IBQ163" s="154"/>
      <c r="IBR163" s="154"/>
      <c r="IBS163" s="154"/>
      <c r="IBT163" s="154"/>
      <c r="IBU163" s="154"/>
      <c r="IBV163" s="154"/>
      <c r="IBW163" s="154"/>
      <c r="IBX163" s="154"/>
      <c r="IBY163" s="154"/>
      <c r="IBZ163" s="154"/>
      <c r="ICA163" s="154"/>
      <c r="ICB163" s="154"/>
      <c r="ICC163" s="154"/>
      <c r="ICD163" s="154"/>
      <c r="ICE163" s="154"/>
      <c r="ICF163" s="154"/>
      <c r="ICG163" s="154"/>
      <c r="ICH163" s="154"/>
      <c r="ICI163" s="154"/>
      <c r="ICJ163" s="154"/>
      <c r="ICK163" s="154"/>
      <c r="ICL163" s="154"/>
      <c r="ICM163" s="154"/>
      <c r="ICN163" s="154"/>
      <c r="ICO163" s="154"/>
      <c r="ICP163" s="154"/>
      <c r="ICQ163" s="154"/>
      <c r="ICR163" s="154"/>
      <c r="ICS163" s="154"/>
      <c r="ICT163" s="154"/>
      <c r="ICU163" s="154"/>
      <c r="ICV163" s="154"/>
      <c r="ICW163" s="154"/>
      <c r="ICX163" s="154"/>
      <c r="ICY163" s="154"/>
      <c r="ICZ163" s="154"/>
      <c r="IDA163" s="154"/>
      <c r="IDB163" s="154"/>
      <c r="IDC163" s="154"/>
      <c r="IDD163" s="154"/>
      <c r="IDE163" s="154"/>
      <c r="IDF163" s="154"/>
      <c r="IDG163" s="154"/>
      <c r="IDH163" s="154"/>
      <c r="IDI163" s="154"/>
      <c r="IDJ163" s="154"/>
      <c r="IDK163" s="154"/>
      <c r="IDL163" s="154"/>
      <c r="IDM163" s="154"/>
      <c r="IDN163" s="154"/>
      <c r="IDO163" s="154"/>
      <c r="IDP163" s="154"/>
      <c r="IDQ163" s="154"/>
      <c r="IDR163" s="154"/>
      <c r="IDS163" s="154"/>
      <c r="IDT163" s="154"/>
      <c r="IDU163" s="154"/>
      <c r="IDV163" s="154"/>
      <c r="IDW163" s="154"/>
      <c r="IDX163" s="154"/>
      <c r="IDY163" s="154"/>
      <c r="IDZ163" s="154"/>
      <c r="IEA163" s="154"/>
      <c r="IEB163" s="154"/>
      <c r="IEC163" s="154"/>
      <c r="IED163" s="154"/>
      <c r="IEE163" s="154"/>
      <c r="IEF163" s="154"/>
      <c r="IEG163" s="154"/>
      <c r="IEH163" s="154"/>
      <c r="IEI163" s="154"/>
      <c r="IEJ163" s="154"/>
      <c r="IEK163" s="154"/>
      <c r="IEL163" s="154"/>
      <c r="IEM163" s="154"/>
      <c r="IEN163" s="154"/>
      <c r="IEO163" s="154"/>
      <c r="IEP163" s="154"/>
      <c r="IEQ163" s="154"/>
      <c r="IER163" s="154"/>
      <c r="IES163" s="154"/>
      <c r="IET163" s="154"/>
      <c r="IEU163" s="154"/>
      <c r="IEV163" s="154"/>
      <c r="IEW163" s="154"/>
      <c r="IEX163" s="154"/>
      <c r="IEY163" s="154"/>
      <c r="IEZ163" s="154"/>
      <c r="IFA163" s="154"/>
      <c r="IFB163" s="154"/>
      <c r="IFC163" s="154"/>
      <c r="IFD163" s="154"/>
      <c r="IFE163" s="154"/>
      <c r="IFF163" s="154"/>
      <c r="IFG163" s="154"/>
      <c r="IFH163" s="154"/>
      <c r="IFI163" s="154"/>
      <c r="IFJ163" s="154"/>
      <c r="IFK163" s="154"/>
      <c r="IFL163" s="154"/>
      <c r="IFM163" s="154"/>
      <c r="IFN163" s="154"/>
      <c r="IFO163" s="154"/>
      <c r="IFP163" s="154"/>
      <c r="IFQ163" s="154"/>
      <c r="IFR163" s="154"/>
      <c r="IFS163" s="154"/>
      <c r="IFT163" s="154"/>
      <c r="IFU163" s="154"/>
      <c r="IFV163" s="154"/>
      <c r="IFW163" s="154"/>
      <c r="IFX163" s="154"/>
      <c r="IFY163" s="154"/>
      <c r="IFZ163" s="154"/>
      <c r="IGA163" s="154"/>
      <c r="IGB163" s="154"/>
      <c r="IGC163" s="154"/>
      <c r="IGD163" s="154"/>
      <c r="IGE163" s="154"/>
      <c r="IGF163" s="154"/>
      <c r="IGG163" s="154"/>
      <c r="IGH163" s="154"/>
      <c r="IGI163" s="154"/>
      <c r="IGJ163" s="154"/>
      <c r="IGK163" s="154"/>
      <c r="IGL163" s="154"/>
      <c r="IGM163" s="154"/>
      <c r="IGN163" s="154"/>
      <c r="IGO163" s="154"/>
      <c r="IGP163" s="154"/>
      <c r="IGQ163" s="154"/>
      <c r="IGR163" s="154"/>
      <c r="IGS163" s="154"/>
      <c r="IGT163" s="154"/>
      <c r="IGU163" s="154"/>
      <c r="IGV163" s="154"/>
      <c r="IGW163" s="154"/>
      <c r="IGX163" s="154"/>
      <c r="IGY163" s="154"/>
      <c r="IGZ163" s="154"/>
      <c r="IHA163" s="154"/>
      <c r="IHB163" s="154"/>
      <c r="IHC163" s="154"/>
      <c r="IHD163" s="154"/>
      <c r="IHE163" s="154"/>
      <c r="IHF163" s="154"/>
      <c r="IHG163" s="154"/>
      <c r="IHH163" s="154"/>
      <c r="IHI163" s="154"/>
      <c r="IHJ163" s="154"/>
      <c r="IHK163" s="154"/>
      <c r="IHL163" s="154"/>
      <c r="IHM163" s="154"/>
      <c r="IHN163" s="154"/>
      <c r="IHO163" s="154"/>
      <c r="IHP163" s="154"/>
      <c r="IHQ163" s="154"/>
      <c r="IHR163" s="154"/>
      <c r="IHS163" s="154"/>
      <c r="IHT163" s="154"/>
      <c r="IHU163" s="154"/>
      <c r="IHV163" s="154"/>
      <c r="IHW163" s="154"/>
      <c r="IHX163" s="154"/>
      <c r="IHY163" s="154"/>
      <c r="IHZ163" s="154"/>
      <c r="IIA163" s="154"/>
      <c r="IIB163" s="154"/>
      <c r="IIC163" s="154"/>
      <c r="IID163" s="154"/>
      <c r="IIE163" s="154"/>
      <c r="IIF163" s="154"/>
      <c r="IIG163" s="154"/>
      <c r="IIH163" s="154"/>
      <c r="III163" s="154"/>
      <c r="IIJ163" s="154"/>
      <c r="IIK163" s="154"/>
      <c r="IIL163" s="154"/>
      <c r="IIM163" s="154"/>
      <c r="IIN163" s="154"/>
      <c r="IIO163" s="154"/>
      <c r="IIP163" s="154"/>
      <c r="IIQ163" s="154"/>
      <c r="IIR163" s="154"/>
      <c r="IIS163" s="154"/>
      <c r="IIT163" s="154"/>
      <c r="IIU163" s="154"/>
      <c r="IIV163" s="154"/>
      <c r="IIW163" s="154"/>
      <c r="IIX163" s="154"/>
      <c r="IIY163" s="154"/>
      <c r="IIZ163" s="154"/>
      <c r="IJA163" s="154"/>
      <c r="IJB163" s="154"/>
      <c r="IJC163" s="154"/>
      <c r="IJD163" s="154"/>
      <c r="IJE163" s="154"/>
      <c r="IJF163" s="154"/>
      <c r="IJG163" s="154"/>
      <c r="IJH163" s="154"/>
      <c r="IJI163" s="154"/>
      <c r="IJJ163" s="154"/>
      <c r="IJK163" s="154"/>
      <c r="IJL163" s="154"/>
      <c r="IJM163" s="154"/>
      <c r="IJN163" s="154"/>
      <c r="IJO163" s="154"/>
      <c r="IJP163" s="154"/>
      <c r="IJQ163" s="154"/>
      <c r="IJR163" s="154"/>
      <c r="IJS163" s="154"/>
      <c r="IJT163" s="154"/>
      <c r="IJU163" s="154"/>
      <c r="IJV163" s="154"/>
      <c r="IJW163" s="154"/>
      <c r="IJX163" s="154"/>
      <c r="IJY163" s="154"/>
      <c r="IJZ163" s="154"/>
      <c r="IKA163" s="154"/>
      <c r="IKB163" s="154"/>
      <c r="IKC163" s="154"/>
      <c r="IKD163" s="154"/>
      <c r="IKE163" s="154"/>
      <c r="IKF163" s="154"/>
      <c r="IKG163" s="154"/>
      <c r="IKH163" s="154"/>
      <c r="IKI163" s="154"/>
      <c r="IKJ163" s="154"/>
      <c r="IKK163" s="154"/>
      <c r="IKL163" s="154"/>
      <c r="IKM163" s="154"/>
      <c r="IKN163" s="154"/>
      <c r="IKO163" s="154"/>
      <c r="IKP163" s="154"/>
      <c r="IKQ163" s="154"/>
      <c r="IKR163" s="154"/>
      <c r="IKS163" s="154"/>
      <c r="IKT163" s="154"/>
      <c r="IKU163" s="154"/>
      <c r="IKV163" s="154"/>
      <c r="IKW163" s="154"/>
      <c r="IKX163" s="154"/>
      <c r="IKY163" s="154"/>
      <c r="IKZ163" s="154"/>
      <c r="ILA163" s="154"/>
      <c r="ILB163" s="154"/>
      <c r="ILC163" s="154"/>
      <c r="ILD163" s="154"/>
      <c r="ILE163" s="154"/>
      <c r="ILF163" s="154"/>
      <c r="ILG163" s="154"/>
      <c r="ILH163" s="154"/>
      <c r="ILI163" s="154"/>
      <c r="ILJ163" s="154"/>
      <c r="ILK163" s="154"/>
      <c r="ILL163" s="154"/>
      <c r="ILM163" s="154"/>
      <c r="ILN163" s="154"/>
      <c r="ILO163" s="154"/>
      <c r="ILP163" s="154"/>
      <c r="ILQ163" s="154"/>
      <c r="ILR163" s="154"/>
      <c r="ILS163" s="154"/>
      <c r="ILT163" s="154"/>
      <c r="ILU163" s="154"/>
      <c r="ILV163" s="154"/>
      <c r="ILW163" s="154"/>
      <c r="ILX163" s="154"/>
      <c r="ILY163" s="154"/>
      <c r="ILZ163" s="154"/>
      <c r="IMA163" s="154"/>
      <c r="IMB163" s="154"/>
      <c r="IMC163" s="154"/>
      <c r="IMD163" s="154"/>
      <c r="IME163" s="154"/>
      <c r="IMF163" s="154"/>
      <c r="IMG163" s="154"/>
      <c r="IMH163" s="154"/>
      <c r="IMI163" s="154"/>
      <c r="IMJ163" s="154"/>
      <c r="IMK163" s="154"/>
      <c r="IML163" s="154"/>
      <c r="IMM163" s="154"/>
      <c r="IMN163" s="154"/>
      <c r="IMO163" s="154"/>
      <c r="IMP163" s="154"/>
      <c r="IMQ163" s="154"/>
      <c r="IMR163" s="154"/>
      <c r="IMS163" s="154"/>
      <c r="IMT163" s="154"/>
      <c r="IMU163" s="154"/>
      <c r="IMV163" s="154"/>
      <c r="IMW163" s="154"/>
      <c r="IMX163" s="154"/>
      <c r="IMY163" s="154"/>
      <c r="IMZ163" s="154"/>
      <c r="INA163" s="154"/>
      <c r="INB163" s="154"/>
      <c r="INC163" s="154"/>
      <c r="IND163" s="154"/>
      <c r="INE163" s="154"/>
      <c r="INF163" s="154"/>
      <c r="ING163" s="154"/>
      <c r="INH163" s="154"/>
      <c r="INI163" s="154"/>
      <c r="INJ163" s="154"/>
      <c r="INK163" s="154"/>
      <c r="INL163" s="154"/>
      <c r="INM163" s="154"/>
      <c r="INN163" s="154"/>
      <c r="INO163" s="154"/>
      <c r="INP163" s="154"/>
      <c r="INQ163" s="154"/>
      <c r="INR163" s="154"/>
      <c r="INS163" s="154"/>
      <c r="INT163" s="154"/>
      <c r="INU163" s="154"/>
      <c r="INV163" s="154"/>
      <c r="INW163" s="154"/>
      <c r="INX163" s="154"/>
      <c r="INY163" s="154"/>
      <c r="INZ163" s="154"/>
      <c r="IOA163" s="154"/>
      <c r="IOB163" s="154"/>
      <c r="IOC163" s="154"/>
      <c r="IOD163" s="154"/>
      <c r="IOE163" s="154"/>
      <c r="IOF163" s="154"/>
      <c r="IOG163" s="154"/>
      <c r="IOH163" s="154"/>
      <c r="IOI163" s="154"/>
      <c r="IOJ163" s="154"/>
      <c r="IOK163" s="154"/>
      <c r="IOL163" s="154"/>
      <c r="IOM163" s="154"/>
      <c r="ION163" s="154"/>
      <c r="IOO163" s="154"/>
      <c r="IOP163" s="154"/>
      <c r="IOQ163" s="154"/>
      <c r="IOR163" s="154"/>
      <c r="IOS163" s="154"/>
      <c r="IOT163" s="154"/>
      <c r="IOU163" s="154"/>
      <c r="IOV163" s="154"/>
      <c r="IOW163" s="154"/>
      <c r="IOX163" s="154"/>
      <c r="IOY163" s="154"/>
      <c r="IOZ163" s="154"/>
      <c r="IPA163" s="154"/>
      <c r="IPB163" s="154"/>
      <c r="IPC163" s="154"/>
      <c r="IPD163" s="154"/>
      <c r="IPE163" s="154"/>
      <c r="IPF163" s="154"/>
      <c r="IPG163" s="154"/>
      <c r="IPH163" s="154"/>
      <c r="IPI163" s="154"/>
      <c r="IPJ163" s="154"/>
      <c r="IPK163" s="154"/>
      <c r="IPL163" s="154"/>
      <c r="IPM163" s="154"/>
      <c r="IPN163" s="154"/>
      <c r="IPO163" s="154"/>
      <c r="IPP163" s="154"/>
      <c r="IPQ163" s="154"/>
      <c r="IPR163" s="154"/>
      <c r="IPS163" s="154"/>
      <c r="IPT163" s="154"/>
      <c r="IPU163" s="154"/>
      <c r="IPV163" s="154"/>
      <c r="IPW163" s="154"/>
      <c r="IPX163" s="154"/>
      <c r="IPY163" s="154"/>
      <c r="IPZ163" s="154"/>
      <c r="IQA163" s="154"/>
      <c r="IQB163" s="154"/>
      <c r="IQC163" s="154"/>
      <c r="IQD163" s="154"/>
      <c r="IQE163" s="154"/>
      <c r="IQF163" s="154"/>
      <c r="IQG163" s="154"/>
      <c r="IQH163" s="154"/>
      <c r="IQI163" s="154"/>
      <c r="IQJ163" s="154"/>
      <c r="IQK163" s="154"/>
      <c r="IQL163" s="154"/>
      <c r="IQM163" s="154"/>
      <c r="IQN163" s="154"/>
      <c r="IQO163" s="154"/>
      <c r="IQP163" s="154"/>
      <c r="IQQ163" s="154"/>
      <c r="IQR163" s="154"/>
      <c r="IQS163" s="154"/>
      <c r="IQT163" s="154"/>
      <c r="IQU163" s="154"/>
      <c r="IQV163" s="154"/>
      <c r="IQW163" s="154"/>
      <c r="IQX163" s="154"/>
      <c r="IQY163" s="154"/>
      <c r="IQZ163" s="154"/>
      <c r="IRA163" s="154"/>
      <c r="IRB163" s="154"/>
      <c r="IRC163" s="154"/>
      <c r="IRD163" s="154"/>
      <c r="IRE163" s="154"/>
      <c r="IRF163" s="154"/>
      <c r="IRG163" s="154"/>
      <c r="IRH163" s="154"/>
      <c r="IRI163" s="154"/>
      <c r="IRJ163" s="154"/>
      <c r="IRK163" s="154"/>
      <c r="IRL163" s="154"/>
      <c r="IRM163" s="154"/>
      <c r="IRN163" s="154"/>
      <c r="IRO163" s="154"/>
      <c r="IRP163" s="154"/>
      <c r="IRQ163" s="154"/>
      <c r="IRR163" s="154"/>
      <c r="IRS163" s="154"/>
      <c r="IRT163" s="154"/>
      <c r="IRU163" s="154"/>
      <c r="IRV163" s="154"/>
      <c r="IRW163" s="154"/>
      <c r="IRX163" s="154"/>
      <c r="IRY163" s="154"/>
      <c r="IRZ163" s="154"/>
      <c r="ISA163" s="154"/>
      <c r="ISB163" s="154"/>
      <c r="ISC163" s="154"/>
      <c r="ISD163" s="154"/>
      <c r="ISE163" s="154"/>
      <c r="ISF163" s="154"/>
      <c r="ISG163" s="154"/>
      <c r="ISH163" s="154"/>
      <c r="ISI163" s="154"/>
      <c r="ISJ163" s="154"/>
      <c r="ISK163" s="154"/>
      <c r="ISL163" s="154"/>
      <c r="ISM163" s="154"/>
      <c r="ISN163" s="154"/>
      <c r="ISO163" s="154"/>
      <c r="ISP163" s="154"/>
      <c r="ISQ163" s="154"/>
      <c r="ISR163" s="154"/>
      <c r="ISS163" s="154"/>
      <c r="IST163" s="154"/>
      <c r="ISU163" s="154"/>
      <c r="ISV163" s="154"/>
      <c r="ISW163" s="154"/>
      <c r="ISX163" s="154"/>
      <c r="ISY163" s="154"/>
      <c r="ISZ163" s="154"/>
      <c r="ITA163" s="154"/>
      <c r="ITB163" s="154"/>
      <c r="ITC163" s="154"/>
      <c r="ITD163" s="154"/>
      <c r="ITE163" s="154"/>
      <c r="ITF163" s="154"/>
      <c r="ITG163" s="154"/>
      <c r="ITH163" s="154"/>
      <c r="ITI163" s="154"/>
      <c r="ITJ163" s="154"/>
      <c r="ITK163" s="154"/>
      <c r="ITL163" s="154"/>
      <c r="ITM163" s="154"/>
      <c r="ITN163" s="154"/>
      <c r="ITO163" s="154"/>
      <c r="ITP163" s="154"/>
      <c r="ITQ163" s="154"/>
      <c r="ITR163" s="154"/>
      <c r="ITS163" s="154"/>
      <c r="ITT163" s="154"/>
      <c r="ITU163" s="154"/>
      <c r="ITV163" s="154"/>
      <c r="ITW163" s="154"/>
      <c r="ITX163" s="154"/>
      <c r="ITY163" s="154"/>
      <c r="ITZ163" s="154"/>
      <c r="IUA163" s="154"/>
      <c r="IUB163" s="154"/>
      <c r="IUC163" s="154"/>
      <c r="IUD163" s="154"/>
      <c r="IUE163" s="154"/>
      <c r="IUF163" s="154"/>
      <c r="IUG163" s="154"/>
      <c r="IUH163" s="154"/>
      <c r="IUI163" s="154"/>
      <c r="IUJ163" s="154"/>
      <c r="IUK163" s="154"/>
      <c r="IUL163" s="154"/>
      <c r="IUM163" s="154"/>
      <c r="IUN163" s="154"/>
      <c r="IUO163" s="154"/>
      <c r="IUP163" s="154"/>
      <c r="IUQ163" s="154"/>
      <c r="IUR163" s="154"/>
      <c r="IUS163" s="154"/>
      <c r="IUT163" s="154"/>
      <c r="IUU163" s="154"/>
      <c r="IUV163" s="154"/>
      <c r="IUW163" s="154"/>
      <c r="IUX163" s="154"/>
      <c r="IUY163" s="154"/>
      <c r="IUZ163" s="154"/>
      <c r="IVA163" s="154"/>
      <c r="IVB163" s="154"/>
      <c r="IVC163" s="154"/>
      <c r="IVD163" s="154"/>
      <c r="IVE163" s="154"/>
      <c r="IVF163" s="154"/>
      <c r="IVG163" s="154"/>
      <c r="IVH163" s="154"/>
      <c r="IVI163" s="154"/>
      <c r="IVJ163" s="154"/>
      <c r="IVK163" s="154"/>
      <c r="IVL163" s="154"/>
      <c r="IVM163" s="154"/>
      <c r="IVN163" s="154"/>
      <c r="IVO163" s="154"/>
      <c r="IVP163" s="154"/>
      <c r="IVQ163" s="154"/>
      <c r="IVR163" s="154"/>
      <c r="IVS163" s="154"/>
      <c r="IVT163" s="154"/>
      <c r="IVU163" s="154"/>
      <c r="IVV163" s="154"/>
      <c r="IVW163" s="154"/>
      <c r="IVX163" s="154"/>
      <c r="IVY163" s="154"/>
      <c r="IVZ163" s="154"/>
      <c r="IWA163" s="154"/>
      <c r="IWB163" s="154"/>
      <c r="IWC163" s="154"/>
      <c r="IWD163" s="154"/>
      <c r="IWE163" s="154"/>
      <c r="IWF163" s="154"/>
      <c r="IWG163" s="154"/>
      <c r="IWH163" s="154"/>
      <c r="IWI163" s="154"/>
      <c r="IWJ163" s="154"/>
      <c r="IWK163" s="154"/>
      <c r="IWL163" s="154"/>
      <c r="IWM163" s="154"/>
      <c r="IWN163" s="154"/>
      <c r="IWO163" s="154"/>
      <c r="IWP163" s="154"/>
      <c r="IWQ163" s="154"/>
      <c r="IWR163" s="154"/>
      <c r="IWS163" s="154"/>
      <c r="IWT163" s="154"/>
      <c r="IWU163" s="154"/>
      <c r="IWV163" s="154"/>
      <c r="IWW163" s="154"/>
      <c r="IWX163" s="154"/>
      <c r="IWY163" s="154"/>
      <c r="IWZ163" s="154"/>
      <c r="IXA163" s="154"/>
      <c r="IXB163" s="154"/>
      <c r="IXC163" s="154"/>
      <c r="IXD163" s="154"/>
      <c r="IXE163" s="154"/>
      <c r="IXF163" s="154"/>
      <c r="IXG163" s="154"/>
      <c r="IXH163" s="154"/>
      <c r="IXI163" s="154"/>
      <c r="IXJ163" s="154"/>
      <c r="IXK163" s="154"/>
      <c r="IXL163" s="154"/>
      <c r="IXM163" s="154"/>
      <c r="IXN163" s="154"/>
      <c r="IXO163" s="154"/>
      <c r="IXP163" s="154"/>
      <c r="IXQ163" s="154"/>
      <c r="IXR163" s="154"/>
      <c r="IXS163" s="154"/>
      <c r="IXT163" s="154"/>
      <c r="IXU163" s="154"/>
      <c r="IXV163" s="154"/>
      <c r="IXW163" s="154"/>
      <c r="IXX163" s="154"/>
      <c r="IXY163" s="154"/>
      <c r="IXZ163" s="154"/>
      <c r="IYA163" s="154"/>
      <c r="IYB163" s="154"/>
      <c r="IYC163" s="154"/>
      <c r="IYD163" s="154"/>
      <c r="IYE163" s="154"/>
      <c r="IYF163" s="154"/>
      <c r="IYG163" s="154"/>
      <c r="IYH163" s="154"/>
      <c r="IYI163" s="154"/>
      <c r="IYJ163" s="154"/>
      <c r="IYK163" s="154"/>
      <c r="IYL163" s="154"/>
      <c r="IYM163" s="154"/>
      <c r="IYN163" s="154"/>
      <c r="IYO163" s="154"/>
      <c r="IYP163" s="154"/>
      <c r="IYQ163" s="154"/>
      <c r="IYR163" s="154"/>
      <c r="IYS163" s="154"/>
      <c r="IYT163" s="154"/>
      <c r="IYU163" s="154"/>
      <c r="IYV163" s="154"/>
      <c r="IYW163" s="154"/>
      <c r="IYX163" s="154"/>
      <c r="IYY163" s="154"/>
      <c r="IYZ163" s="154"/>
      <c r="IZA163" s="154"/>
      <c r="IZB163" s="154"/>
      <c r="IZC163" s="154"/>
      <c r="IZD163" s="154"/>
      <c r="IZE163" s="154"/>
      <c r="IZF163" s="154"/>
      <c r="IZG163" s="154"/>
      <c r="IZH163" s="154"/>
      <c r="IZI163" s="154"/>
      <c r="IZJ163" s="154"/>
      <c r="IZK163" s="154"/>
      <c r="IZL163" s="154"/>
      <c r="IZM163" s="154"/>
      <c r="IZN163" s="154"/>
      <c r="IZO163" s="154"/>
      <c r="IZP163" s="154"/>
      <c r="IZQ163" s="154"/>
      <c r="IZR163" s="154"/>
      <c r="IZS163" s="154"/>
      <c r="IZT163" s="154"/>
      <c r="IZU163" s="154"/>
      <c r="IZV163" s="154"/>
      <c r="IZW163" s="154"/>
      <c r="IZX163" s="154"/>
      <c r="IZY163" s="154"/>
      <c r="IZZ163" s="154"/>
      <c r="JAA163" s="154"/>
      <c r="JAB163" s="154"/>
      <c r="JAC163" s="154"/>
      <c r="JAD163" s="154"/>
      <c r="JAE163" s="154"/>
      <c r="JAF163" s="154"/>
      <c r="JAG163" s="154"/>
      <c r="JAH163" s="154"/>
      <c r="JAI163" s="154"/>
      <c r="JAJ163" s="154"/>
      <c r="JAK163" s="154"/>
      <c r="JAL163" s="154"/>
      <c r="JAM163" s="154"/>
      <c r="JAN163" s="154"/>
      <c r="JAO163" s="154"/>
      <c r="JAP163" s="154"/>
      <c r="JAQ163" s="154"/>
      <c r="JAR163" s="154"/>
      <c r="JAS163" s="154"/>
      <c r="JAT163" s="154"/>
      <c r="JAU163" s="154"/>
      <c r="JAV163" s="154"/>
      <c r="JAW163" s="154"/>
      <c r="JAX163" s="154"/>
      <c r="JAY163" s="154"/>
      <c r="JAZ163" s="154"/>
      <c r="JBA163" s="154"/>
      <c r="JBB163" s="154"/>
      <c r="JBC163" s="154"/>
      <c r="JBD163" s="154"/>
      <c r="JBE163" s="154"/>
      <c r="JBF163" s="154"/>
      <c r="JBG163" s="154"/>
      <c r="JBH163" s="154"/>
      <c r="JBI163" s="154"/>
      <c r="JBJ163" s="154"/>
      <c r="JBK163" s="154"/>
      <c r="JBL163" s="154"/>
      <c r="JBM163" s="154"/>
      <c r="JBN163" s="154"/>
      <c r="JBO163" s="154"/>
      <c r="JBP163" s="154"/>
      <c r="JBQ163" s="154"/>
      <c r="JBR163" s="154"/>
      <c r="JBS163" s="154"/>
      <c r="JBT163" s="154"/>
      <c r="JBU163" s="154"/>
      <c r="JBV163" s="154"/>
      <c r="JBW163" s="154"/>
      <c r="JBX163" s="154"/>
      <c r="JBY163" s="154"/>
      <c r="JBZ163" s="154"/>
      <c r="JCA163" s="154"/>
      <c r="JCB163" s="154"/>
      <c r="JCC163" s="154"/>
      <c r="JCD163" s="154"/>
      <c r="JCE163" s="154"/>
      <c r="JCF163" s="154"/>
      <c r="JCG163" s="154"/>
      <c r="JCH163" s="154"/>
      <c r="JCI163" s="154"/>
      <c r="JCJ163" s="154"/>
      <c r="JCK163" s="154"/>
      <c r="JCL163" s="154"/>
      <c r="JCM163" s="154"/>
      <c r="JCN163" s="154"/>
      <c r="JCO163" s="154"/>
      <c r="JCP163" s="154"/>
      <c r="JCQ163" s="154"/>
      <c r="JCR163" s="154"/>
      <c r="JCS163" s="154"/>
      <c r="JCT163" s="154"/>
      <c r="JCU163" s="154"/>
      <c r="JCV163" s="154"/>
      <c r="JCW163" s="154"/>
      <c r="JCX163" s="154"/>
      <c r="JCY163" s="154"/>
      <c r="JCZ163" s="154"/>
      <c r="JDA163" s="154"/>
      <c r="JDB163" s="154"/>
      <c r="JDC163" s="154"/>
      <c r="JDD163" s="154"/>
      <c r="JDE163" s="154"/>
      <c r="JDF163" s="154"/>
      <c r="JDG163" s="154"/>
      <c r="JDH163" s="154"/>
      <c r="JDI163" s="154"/>
      <c r="JDJ163" s="154"/>
      <c r="JDK163" s="154"/>
      <c r="JDL163" s="154"/>
      <c r="JDM163" s="154"/>
      <c r="JDN163" s="154"/>
      <c r="JDO163" s="154"/>
      <c r="JDP163" s="154"/>
      <c r="JDQ163" s="154"/>
      <c r="JDR163" s="154"/>
      <c r="JDS163" s="154"/>
      <c r="JDT163" s="154"/>
      <c r="JDU163" s="154"/>
      <c r="JDV163" s="154"/>
      <c r="JDW163" s="154"/>
      <c r="JDX163" s="154"/>
      <c r="JDY163" s="154"/>
      <c r="JDZ163" s="154"/>
      <c r="JEA163" s="154"/>
      <c r="JEB163" s="154"/>
      <c r="JEC163" s="154"/>
      <c r="JED163" s="154"/>
      <c r="JEE163" s="154"/>
      <c r="JEF163" s="154"/>
      <c r="JEG163" s="154"/>
      <c r="JEH163" s="154"/>
      <c r="JEI163" s="154"/>
      <c r="JEJ163" s="154"/>
      <c r="JEK163" s="154"/>
      <c r="JEL163" s="154"/>
      <c r="JEM163" s="154"/>
      <c r="JEN163" s="154"/>
      <c r="JEO163" s="154"/>
      <c r="JEP163" s="154"/>
      <c r="JEQ163" s="154"/>
      <c r="JER163" s="154"/>
      <c r="JES163" s="154"/>
      <c r="JET163" s="154"/>
      <c r="JEU163" s="154"/>
      <c r="JEV163" s="154"/>
      <c r="JEW163" s="154"/>
      <c r="JEX163" s="154"/>
      <c r="JEY163" s="154"/>
      <c r="JEZ163" s="154"/>
      <c r="JFA163" s="154"/>
      <c r="JFB163" s="154"/>
      <c r="JFC163" s="154"/>
      <c r="JFD163" s="154"/>
      <c r="JFE163" s="154"/>
      <c r="JFF163" s="154"/>
      <c r="JFG163" s="154"/>
      <c r="JFH163" s="154"/>
      <c r="JFI163" s="154"/>
      <c r="JFJ163" s="154"/>
      <c r="JFK163" s="154"/>
      <c r="JFL163" s="154"/>
      <c r="JFM163" s="154"/>
      <c r="JFN163" s="154"/>
      <c r="JFO163" s="154"/>
      <c r="JFP163" s="154"/>
      <c r="JFQ163" s="154"/>
      <c r="JFR163" s="154"/>
      <c r="JFS163" s="154"/>
      <c r="JFT163" s="154"/>
      <c r="JFU163" s="154"/>
      <c r="JFV163" s="154"/>
      <c r="JFW163" s="154"/>
      <c r="JFX163" s="154"/>
      <c r="JFY163" s="154"/>
      <c r="JFZ163" s="154"/>
      <c r="JGA163" s="154"/>
      <c r="JGB163" s="154"/>
      <c r="JGC163" s="154"/>
      <c r="JGD163" s="154"/>
      <c r="JGE163" s="154"/>
      <c r="JGF163" s="154"/>
      <c r="JGG163" s="154"/>
      <c r="JGH163" s="154"/>
      <c r="JGI163" s="154"/>
      <c r="JGJ163" s="154"/>
      <c r="JGK163" s="154"/>
      <c r="JGL163" s="154"/>
      <c r="JGM163" s="154"/>
      <c r="JGN163" s="154"/>
      <c r="JGO163" s="154"/>
      <c r="JGP163" s="154"/>
      <c r="JGQ163" s="154"/>
      <c r="JGR163" s="154"/>
      <c r="JGS163" s="154"/>
      <c r="JGT163" s="154"/>
      <c r="JGU163" s="154"/>
      <c r="JGV163" s="154"/>
      <c r="JGW163" s="154"/>
      <c r="JGX163" s="154"/>
      <c r="JGY163" s="154"/>
      <c r="JGZ163" s="154"/>
      <c r="JHA163" s="154"/>
      <c r="JHB163" s="154"/>
      <c r="JHC163" s="154"/>
      <c r="JHD163" s="154"/>
      <c r="JHE163" s="154"/>
      <c r="JHF163" s="154"/>
      <c r="JHG163" s="154"/>
      <c r="JHH163" s="154"/>
      <c r="JHI163" s="154"/>
      <c r="JHJ163" s="154"/>
      <c r="JHK163" s="154"/>
      <c r="JHL163" s="154"/>
      <c r="JHM163" s="154"/>
      <c r="JHN163" s="154"/>
      <c r="JHO163" s="154"/>
      <c r="JHP163" s="154"/>
      <c r="JHQ163" s="154"/>
      <c r="JHR163" s="154"/>
      <c r="JHS163" s="154"/>
      <c r="JHT163" s="154"/>
      <c r="JHU163" s="154"/>
      <c r="JHV163" s="154"/>
      <c r="JHW163" s="154"/>
      <c r="JHX163" s="154"/>
      <c r="JHY163" s="154"/>
      <c r="JHZ163" s="154"/>
      <c r="JIA163" s="154"/>
      <c r="JIB163" s="154"/>
      <c r="JIC163" s="154"/>
      <c r="JID163" s="154"/>
      <c r="JIE163" s="154"/>
      <c r="JIF163" s="154"/>
      <c r="JIG163" s="154"/>
      <c r="JIH163" s="154"/>
      <c r="JII163" s="154"/>
      <c r="JIJ163" s="154"/>
      <c r="JIK163" s="154"/>
      <c r="JIL163" s="154"/>
      <c r="JIM163" s="154"/>
      <c r="JIN163" s="154"/>
      <c r="JIO163" s="154"/>
      <c r="JIP163" s="154"/>
      <c r="JIQ163" s="154"/>
      <c r="JIR163" s="154"/>
      <c r="JIS163" s="154"/>
      <c r="JIT163" s="154"/>
      <c r="JIU163" s="154"/>
      <c r="JIV163" s="154"/>
      <c r="JIW163" s="154"/>
      <c r="JIX163" s="154"/>
      <c r="JIY163" s="154"/>
      <c r="JIZ163" s="154"/>
      <c r="JJA163" s="154"/>
      <c r="JJB163" s="154"/>
      <c r="JJC163" s="154"/>
      <c r="JJD163" s="154"/>
      <c r="JJE163" s="154"/>
      <c r="JJF163" s="154"/>
      <c r="JJG163" s="154"/>
      <c r="JJH163" s="154"/>
      <c r="JJI163" s="154"/>
      <c r="JJJ163" s="154"/>
      <c r="JJK163" s="154"/>
      <c r="JJL163" s="154"/>
      <c r="JJM163" s="154"/>
      <c r="JJN163" s="154"/>
      <c r="JJO163" s="154"/>
      <c r="JJP163" s="154"/>
      <c r="JJQ163" s="154"/>
      <c r="JJR163" s="154"/>
      <c r="JJS163" s="154"/>
      <c r="JJT163" s="154"/>
      <c r="JJU163" s="154"/>
      <c r="JJV163" s="154"/>
      <c r="JJW163" s="154"/>
      <c r="JJX163" s="154"/>
      <c r="JJY163" s="154"/>
      <c r="JJZ163" s="154"/>
      <c r="JKA163" s="154"/>
      <c r="JKB163" s="154"/>
      <c r="JKC163" s="154"/>
      <c r="JKD163" s="154"/>
      <c r="JKE163" s="154"/>
      <c r="JKF163" s="154"/>
      <c r="JKG163" s="154"/>
      <c r="JKH163" s="154"/>
      <c r="JKI163" s="154"/>
      <c r="JKJ163" s="154"/>
      <c r="JKK163" s="154"/>
      <c r="JKL163" s="154"/>
      <c r="JKM163" s="154"/>
      <c r="JKN163" s="154"/>
      <c r="JKO163" s="154"/>
      <c r="JKP163" s="154"/>
      <c r="JKQ163" s="154"/>
      <c r="JKR163" s="154"/>
      <c r="JKS163" s="154"/>
      <c r="JKT163" s="154"/>
      <c r="JKU163" s="154"/>
      <c r="JKV163" s="154"/>
      <c r="JKW163" s="154"/>
      <c r="JKX163" s="154"/>
      <c r="JKY163" s="154"/>
      <c r="JKZ163" s="154"/>
      <c r="JLA163" s="154"/>
      <c r="JLB163" s="154"/>
      <c r="JLC163" s="154"/>
      <c r="JLD163" s="154"/>
      <c r="JLE163" s="154"/>
      <c r="JLF163" s="154"/>
      <c r="JLG163" s="154"/>
      <c r="JLH163" s="154"/>
      <c r="JLI163" s="154"/>
      <c r="JLJ163" s="154"/>
      <c r="JLK163" s="154"/>
      <c r="JLL163" s="154"/>
      <c r="JLM163" s="154"/>
      <c r="JLN163" s="154"/>
      <c r="JLO163" s="154"/>
      <c r="JLP163" s="154"/>
      <c r="JLQ163" s="154"/>
      <c r="JLR163" s="154"/>
      <c r="JLS163" s="154"/>
      <c r="JLT163" s="154"/>
      <c r="JLU163" s="154"/>
      <c r="JLV163" s="154"/>
      <c r="JLW163" s="154"/>
      <c r="JLX163" s="154"/>
      <c r="JLY163" s="154"/>
      <c r="JLZ163" s="154"/>
      <c r="JMA163" s="154"/>
      <c r="JMB163" s="154"/>
      <c r="JMC163" s="154"/>
      <c r="JMD163" s="154"/>
      <c r="JME163" s="154"/>
      <c r="JMF163" s="154"/>
      <c r="JMG163" s="154"/>
      <c r="JMH163" s="154"/>
      <c r="JMI163" s="154"/>
      <c r="JMJ163" s="154"/>
      <c r="JMK163" s="154"/>
      <c r="JML163" s="154"/>
      <c r="JMM163" s="154"/>
      <c r="JMN163" s="154"/>
      <c r="JMO163" s="154"/>
      <c r="JMP163" s="154"/>
      <c r="JMQ163" s="154"/>
      <c r="JMR163" s="154"/>
      <c r="JMS163" s="154"/>
      <c r="JMT163" s="154"/>
      <c r="JMU163" s="154"/>
      <c r="JMV163" s="154"/>
      <c r="JMW163" s="154"/>
      <c r="JMX163" s="154"/>
      <c r="JMY163" s="154"/>
      <c r="JMZ163" s="154"/>
      <c r="JNA163" s="154"/>
      <c r="JNB163" s="154"/>
      <c r="JNC163" s="154"/>
      <c r="JND163" s="154"/>
      <c r="JNE163" s="154"/>
      <c r="JNF163" s="154"/>
      <c r="JNG163" s="154"/>
      <c r="JNH163" s="154"/>
      <c r="JNI163" s="154"/>
      <c r="JNJ163" s="154"/>
      <c r="JNK163" s="154"/>
      <c r="JNL163" s="154"/>
      <c r="JNM163" s="154"/>
      <c r="JNN163" s="154"/>
      <c r="JNO163" s="154"/>
      <c r="JNP163" s="154"/>
      <c r="JNQ163" s="154"/>
      <c r="JNR163" s="154"/>
      <c r="JNS163" s="154"/>
      <c r="JNT163" s="154"/>
      <c r="JNU163" s="154"/>
      <c r="JNV163" s="154"/>
      <c r="JNW163" s="154"/>
      <c r="JNX163" s="154"/>
      <c r="JNY163" s="154"/>
      <c r="JNZ163" s="154"/>
      <c r="JOA163" s="154"/>
      <c r="JOB163" s="154"/>
      <c r="JOC163" s="154"/>
      <c r="JOD163" s="154"/>
      <c r="JOE163" s="154"/>
      <c r="JOF163" s="154"/>
      <c r="JOG163" s="154"/>
      <c r="JOH163" s="154"/>
      <c r="JOI163" s="154"/>
      <c r="JOJ163" s="154"/>
      <c r="JOK163" s="154"/>
      <c r="JOL163" s="154"/>
      <c r="JOM163" s="154"/>
      <c r="JON163" s="154"/>
      <c r="JOO163" s="154"/>
      <c r="JOP163" s="154"/>
      <c r="JOQ163" s="154"/>
      <c r="JOR163" s="154"/>
      <c r="JOS163" s="154"/>
      <c r="JOT163" s="154"/>
      <c r="JOU163" s="154"/>
      <c r="JOV163" s="154"/>
      <c r="JOW163" s="154"/>
      <c r="JOX163" s="154"/>
      <c r="JOY163" s="154"/>
      <c r="JOZ163" s="154"/>
      <c r="JPA163" s="154"/>
      <c r="JPB163" s="154"/>
      <c r="JPC163" s="154"/>
      <c r="JPD163" s="154"/>
      <c r="JPE163" s="154"/>
      <c r="JPF163" s="154"/>
      <c r="JPG163" s="154"/>
      <c r="JPH163" s="154"/>
      <c r="JPI163" s="154"/>
      <c r="JPJ163" s="154"/>
      <c r="JPK163" s="154"/>
      <c r="JPL163" s="154"/>
      <c r="JPM163" s="154"/>
      <c r="JPN163" s="154"/>
      <c r="JPO163" s="154"/>
      <c r="JPP163" s="154"/>
      <c r="JPQ163" s="154"/>
      <c r="JPR163" s="154"/>
      <c r="JPS163" s="154"/>
      <c r="JPT163" s="154"/>
      <c r="JPU163" s="154"/>
      <c r="JPV163" s="154"/>
      <c r="JPW163" s="154"/>
      <c r="JPX163" s="154"/>
      <c r="JPY163" s="154"/>
      <c r="JPZ163" s="154"/>
      <c r="JQA163" s="154"/>
      <c r="JQB163" s="154"/>
      <c r="JQC163" s="154"/>
      <c r="JQD163" s="154"/>
      <c r="JQE163" s="154"/>
      <c r="JQF163" s="154"/>
      <c r="JQG163" s="154"/>
      <c r="JQH163" s="154"/>
      <c r="JQI163" s="154"/>
      <c r="JQJ163" s="154"/>
      <c r="JQK163" s="154"/>
      <c r="JQL163" s="154"/>
      <c r="JQM163" s="154"/>
      <c r="JQN163" s="154"/>
      <c r="JQO163" s="154"/>
      <c r="JQP163" s="154"/>
      <c r="JQQ163" s="154"/>
      <c r="JQR163" s="154"/>
      <c r="JQS163" s="154"/>
      <c r="JQT163" s="154"/>
      <c r="JQU163" s="154"/>
      <c r="JQV163" s="154"/>
      <c r="JQW163" s="154"/>
      <c r="JQX163" s="154"/>
      <c r="JQY163" s="154"/>
      <c r="JQZ163" s="154"/>
      <c r="JRA163" s="154"/>
      <c r="JRB163" s="154"/>
      <c r="JRC163" s="154"/>
      <c r="JRD163" s="154"/>
      <c r="JRE163" s="154"/>
      <c r="JRF163" s="154"/>
      <c r="JRG163" s="154"/>
      <c r="JRH163" s="154"/>
      <c r="JRI163" s="154"/>
      <c r="JRJ163" s="154"/>
      <c r="JRK163" s="154"/>
      <c r="JRL163" s="154"/>
      <c r="JRM163" s="154"/>
      <c r="JRN163" s="154"/>
      <c r="JRO163" s="154"/>
      <c r="JRP163" s="154"/>
      <c r="JRQ163" s="154"/>
      <c r="JRR163" s="154"/>
      <c r="JRS163" s="154"/>
      <c r="JRT163" s="154"/>
      <c r="JRU163" s="154"/>
      <c r="JRV163" s="154"/>
      <c r="JRW163" s="154"/>
      <c r="JRX163" s="154"/>
      <c r="JRY163" s="154"/>
      <c r="JRZ163" s="154"/>
      <c r="JSA163" s="154"/>
      <c r="JSB163" s="154"/>
      <c r="JSC163" s="154"/>
      <c r="JSD163" s="154"/>
      <c r="JSE163" s="154"/>
      <c r="JSF163" s="154"/>
      <c r="JSG163" s="154"/>
      <c r="JSH163" s="154"/>
      <c r="JSI163" s="154"/>
      <c r="JSJ163" s="154"/>
      <c r="JSK163" s="154"/>
      <c r="JSL163" s="154"/>
      <c r="JSM163" s="154"/>
      <c r="JSN163" s="154"/>
      <c r="JSO163" s="154"/>
      <c r="JSP163" s="154"/>
      <c r="JSQ163" s="154"/>
      <c r="JSR163" s="154"/>
      <c r="JSS163" s="154"/>
      <c r="JST163" s="154"/>
      <c r="JSU163" s="154"/>
      <c r="JSV163" s="154"/>
      <c r="JSW163" s="154"/>
      <c r="JSX163" s="154"/>
      <c r="JSY163" s="154"/>
      <c r="JSZ163" s="154"/>
      <c r="JTA163" s="154"/>
      <c r="JTB163" s="154"/>
      <c r="JTC163" s="154"/>
      <c r="JTD163" s="154"/>
      <c r="JTE163" s="154"/>
      <c r="JTF163" s="154"/>
      <c r="JTG163" s="154"/>
      <c r="JTH163" s="154"/>
      <c r="JTI163" s="154"/>
      <c r="JTJ163" s="154"/>
      <c r="JTK163" s="154"/>
      <c r="JTL163" s="154"/>
      <c r="JTM163" s="154"/>
      <c r="JTN163" s="154"/>
      <c r="JTO163" s="154"/>
      <c r="JTP163" s="154"/>
      <c r="JTQ163" s="154"/>
      <c r="JTR163" s="154"/>
      <c r="JTS163" s="154"/>
      <c r="JTT163" s="154"/>
      <c r="JTU163" s="154"/>
      <c r="JTV163" s="154"/>
      <c r="JTW163" s="154"/>
      <c r="JTX163" s="154"/>
      <c r="JTY163" s="154"/>
      <c r="JTZ163" s="154"/>
      <c r="JUA163" s="154"/>
      <c r="JUB163" s="154"/>
      <c r="JUC163" s="154"/>
      <c r="JUD163" s="154"/>
      <c r="JUE163" s="154"/>
      <c r="JUF163" s="154"/>
      <c r="JUG163" s="154"/>
      <c r="JUH163" s="154"/>
      <c r="JUI163" s="154"/>
      <c r="JUJ163" s="154"/>
      <c r="JUK163" s="154"/>
      <c r="JUL163" s="154"/>
      <c r="JUM163" s="154"/>
      <c r="JUN163" s="154"/>
      <c r="JUO163" s="154"/>
      <c r="JUP163" s="154"/>
      <c r="JUQ163" s="154"/>
      <c r="JUR163" s="154"/>
      <c r="JUS163" s="154"/>
      <c r="JUT163" s="154"/>
      <c r="JUU163" s="154"/>
      <c r="JUV163" s="154"/>
      <c r="JUW163" s="154"/>
      <c r="JUX163" s="154"/>
      <c r="JUY163" s="154"/>
      <c r="JUZ163" s="154"/>
      <c r="JVA163" s="154"/>
      <c r="JVB163" s="154"/>
      <c r="JVC163" s="154"/>
      <c r="JVD163" s="154"/>
      <c r="JVE163" s="154"/>
      <c r="JVF163" s="154"/>
      <c r="JVG163" s="154"/>
      <c r="JVH163" s="154"/>
      <c r="JVI163" s="154"/>
      <c r="JVJ163" s="154"/>
      <c r="JVK163" s="154"/>
      <c r="JVL163" s="154"/>
      <c r="JVM163" s="154"/>
      <c r="JVN163" s="154"/>
      <c r="JVO163" s="154"/>
      <c r="JVP163" s="154"/>
      <c r="JVQ163" s="154"/>
      <c r="JVR163" s="154"/>
      <c r="JVS163" s="154"/>
      <c r="JVT163" s="154"/>
      <c r="JVU163" s="154"/>
      <c r="JVV163" s="154"/>
      <c r="JVW163" s="154"/>
      <c r="JVX163" s="154"/>
      <c r="JVY163" s="154"/>
      <c r="JVZ163" s="154"/>
      <c r="JWA163" s="154"/>
      <c r="JWB163" s="154"/>
      <c r="JWC163" s="154"/>
      <c r="JWD163" s="154"/>
      <c r="JWE163" s="154"/>
      <c r="JWF163" s="154"/>
      <c r="JWG163" s="154"/>
      <c r="JWH163" s="154"/>
      <c r="JWI163" s="154"/>
      <c r="JWJ163" s="154"/>
      <c r="JWK163" s="154"/>
      <c r="JWL163" s="154"/>
      <c r="JWM163" s="154"/>
      <c r="JWN163" s="154"/>
      <c r="JWO163" s="154"/>
      <c r="JWP163" s="154"/>
      <c r="JWQ163" s="154"/>
      <c r="JWR163" s="154"/>
      <c r="JWS163" s="154"/>
      <c r="JWT163" s="154"/>
      <c r="JWU163" s="154"/>
      <c r="JWV163" s="154"/>
      <c r="JWW163" s="154"/>
      <c r="JWX163" s="154"/>
      <c r="JWY163" s="154"/>
      <c r="JWZ163" s="154"/>
      <c r="JXA163" s="154"/>
      <c r="JXB163" s="154"/>
      <c r="JXC163" s="154"/>
      <c r="JXD163" s="154"/>
      <c r="JXE163" s="154"/>
      <c r="JXF163" s="154"/>
      <c r="JXG163" s="154"/>
      <c r="JXH163" s="154"/>
      <c r="JXI163" s="154"/>
      <c r="JXJ163" s="154"/>
      <c r="JXK163" s="154"/>
      <c r="JXL163" s="154"/>
      <c r="JXM163" s="154"/>
      <c r="JXN163" s="154"/>
      <c r="JXO163" s="154"/>
      <c r="JXP163" s="154"/>
      <c r="JXQ163" s="154"/>
      <c r="JXR163" s="154"/>
      <c r="JXS163" s="154"/>
      <c r="JXT163" s="154"/>
      <c r="JXU163" s="154"/>
      <c r="JXV163" s="154"/>
      <c r="JXW163" s="154"/>
      <c r="JXX163" s="154"/>
      <c r="JXY163" s="154"/>
      <c r="JXZ163" s="154"/>
      <c r="JYA163" s="154"/>
      <c r="JYB163" s="154"/>
      <c r="JYC163" s="154"/>
      <c r="JYD163" s="154"/>
      <c r="JYE163" s="154"/>
      <c r="JYF163" s="154"/>
      <c r="JYG163" s="154"/>
      <c r="JYH163" s="154"/>
      <c r="JYI163" s="154"/>
      <c r="JYJ163" s="154"/>
      <c r="JYK163" s="154"/>
      <c r="JYL163" s="154"/>
      <c r="JYM163" s="154"/>
      <c r="JYN163" s="154"/>
      <c r="JYO163" s="154"/>
      <c r="JYP163" s="154"/>
      <c r="JYQ163" s="154"/>
      <c r="JYR163" s="154"/>
      <c r="JYS163" s="154"/>
      <c r="JYT163" s="154"/>
      <c r="JYU163" s="154"/>
      <c r="JYV163" s="154"/>
      <c r="JYW163" s="154"/>
      <c r="JYX163" s="154"/>
      <c r="JYY163" s="154"/>
      <c r="JYZ163" s="154"/>
      <c r="JZA163" s="154"/>
      <c r="JZB163" s="154"/>
      <c r="JZC163" s="154"/>
      <c r="JZD163" s="154"/>
      <c r="JZE163" s="154"/>
      <c r="JZF163" s="154"/>
      <c r="JZG163" s="154"/>
      <c r="JZH163" s="154"/>
      <c r="JZI163" s="154"/>
      <c r="JZJ163" s="154"/>
      <c r="JZK163" s="154"/>
      <c r="JZL163" s="154"/>
      <c r="JZM163" s="154"/>
      <c r="JZN163" s="154"/>
      <c r="JZO163" s="154"/>
      <c r="JZP163" s="154"/>
      <c r="JZQ163" s="154"/>
      <c r="JZR163" s="154"/>
      <c r="JZS163" s="154"/>
      <c r="JZT163" s="154"/>
      <c r="JZU163" s="154"/>
      <c r="JZV163" s="154"/>
      <c r="JZW163" s="154"/>
      <c r="JZX163" s="154"/>
      <c r="JZY163" s="154"/>
      <c r="JZZ163" s="154"/>
      <c r="KAA163" s="154"/>
      <c r="KAB163" s="154"/>
      <c r="KAC163" s="154"/>
      <c r="KAD163" s="154"/>
      <c r="KAE163" s="154"/>
      <c r="KAF163" s="154"/>
      <c r="KAG163" s="154"/>
      <c r="KAH163" s="154"/>
      <c r="KAI163" s="154"/>
      <c r="KAJ163" s="154"/>
      <c r="KAK163" s="154"/>
      <c r="KAL163" s="154"/>
      <c r="KAM163" s="154"/>
      <c r="KAN163" s="154"/>
      <c r="KAO163" s="154"/>
      <c r="KAP163" s="154"/>
      <c r="KAQ163" s="154"/>
      <c r="KAR163" s="154"/>
      <c r="KAS163" s="154"/>
      <c r="KAT163" s="154"/>
      <c r="KAU163" s="154"/>
      <c r="KAV163" s="154"/>
      <c r="KAW163" s="154"/>
      <c r="KAX163" s="154"/>
      <c r="KAY163" s="154"/>
      <c r="KAZ163" s="154"/>
      <c r="KBA163" s="154"/>
      <c r="KBB163" s="154"/>
      <c r="KBC163" s="154"/>
      <c r="KBD163" s="154"/>
      <c r="KBE163" s="154"/>
      <c r="KBF163" s="154"/>
      <c r="KBG163" s="154"/>
      <c r="KBH163" s="154"/>
      <c r="KBI163" s="154"/>
      <c r="KBJ163" s="154"/>
      <c r="KBK163" s="154"/>
      <c r="KBL163" s="154"/>
      <c r="KBM163" s="154"/>
      <c r="KBN163" s="154"/>
      <c r="KBO163" s="154"/>
      <c r="KBP163" s="154"/>
      <c r="KBQ163" s="154"/>
      <c r="KBR163" s="154"/>
      <c r="KBS163" s="154"/>
      <c r="KBT163" s="154"/>
      <c r="KBU163" s="154"/>
      <c r="KBV163" s="154"/>
      <c r="KBW163" s="154"/>
      <c r="KBX163" s="154"/>
      <c r="KBY163" s="154"/>
      <c r="KBZ163" s="154"/>
      <c r="KCA163" s="154"/>
      <c r="KCB163" s="154"/>
      <c r="KCC163" s="154"/>
      <c r="KCD163" s="154"/>
      <c r="KCE163" s="154"/>
      <c r="KCF163" s="154"/>
      <c r="KCG163" s="154"/>
      <c r="KCH163" s="154"/>
      <c r="KCI163" s="154"/>
      <c r="KCJ163" s="154"/>
      <c r="KCK163" s="154"/>
      <c r="KCL163" s="154"/>
      <c r="KCM163" s="154"/>
      <c r="KCN163" s="154"/>
      <c r="KCO163" s="154"/>
      <c r="KCP163" s="154"/>
      <c r="KCQ163" s="154"/>
      <c r="KCR163" s="154"/>
      <c r="KCS163" s="154"/>
      <c r="KCT163" s="154"/>
      <c r="KCU163" s="154"/>
      <c r="KCV163" s="154"/>
      <c r="KCW163" s="154"/>
      <c r="KCX163" s="154"/>
      <c r="KCY163" s="154"/>
      <c r="KCZ163" s="154"/>
      <c r="KDA163" s="154"/>
      <c r="KDB163" s="154"/>
      <c r="KDC163" s="154"/>
      <c r="KDD163" s="154"/>
      <c r="KDE163" s="154"/>
      <c r="KDF163" s="154"/>
      <c r="KDG163" s="154"/>
      <c r="KDH163" s="154"/>
      <c r="KDI163" s="154"/>
      <c r="KDJ163" s="154"/>
      <c r="KDK163" s="154"/>
      <c r="KDL163" s="154"/>
      <c r="KDM163" s="154"/>
      <c r="KDN163" s="154"/>
      <c r="KDO163" s="154"/>
      <c r="KDP163" s="154"/>
      <c r="KDQ163" s="154"/>
      <c r="KDR163" s="154"/>
      <c r="KDS163" s="154"/>
      <c r="KDT163" s="154"/>
      <c r="KDU163" s="154"/>
      <c r="KDV163" s="154"/>
      <c r="KDW163" s="154"/>
      <c r="KDX163" s="154"/>
      <c r="KDY163" s="154"/>
      <c r="KDZ163" s="154"/>
      <c r="KEA163" s="154"/>
      <c r="KEB163" s="154"/>
      <c r="KEC163" s="154"/>
      <c r="KED163" s="154"/>
      <c r="KEE163" s="154"/>
      <c r="KEF163" s="154"/>
      <c r="KEG163" s="154"/>
      <c r="KEH163" s="154"/>
      <c r="KEI163" s="154"/>
      <c r="KEJ163" s="154"/>
      <c r="KEK163" s="154"/>
      <c r="KEL163" s="154"/>
      <c r="KEM163" s="154"/>
      <c r="KEN163" s="154"/>
      <c r="KEO163" s="154"/>
      <c r="KEP163" s="154"/>
      <c r="KEQ163" s="154"/>
      <c r="KER163" s="154"/>
      <c r="KES163" s="154"/>
      <c r="KET163" s="154"/>
      <c r="KEU163" s="154"/>
      <c r="KEV163" s="154"/>
      <c r="KEW163" s="154"/>
      <c r="KEX163" s="154"/>
      <c r="KEY163" s="154"/>
      <c r="KEZ163" s="154"/>
      <c r="KFA163" s="154"/>
      <c r="KFB163" s="154"/>
      <c r="KFC163" s="154"/>
      <c r="KFD163" s="154"/>
      <c r="KFE163" s="154"/>
      <c r="KFF163" s="154"/>
      <c r="KFG163" s="154"/>
      <c r="KFH163" s="154"/>
      <c r="KFI163" s="154"/>
      <c r="KFJ163" s="154"/>
      <c r="KFK163" s="154"/>
      <c r="KFL163" s="154"/>
      <c r="KFM163" s="154"/>
      <c r="KFN163" s="154"/>
      <c r="KFO163" s="154"/>
      <c r="KFP163" s="154"/>
      <c r="KFQ163" s="154"/>
      <c r="KFR163" s="154"/>
      <c r="KFS163" s="154"/>
      <c r="KFT163" s="154"/>
      <c r="KFU163" s="154"/>
      <c r="KFV163" s="154"/>
      <c r="KFW163" s="154"/>
      <c r="KFX163" s="154"/>
      <c r="KFY163" s="154"/>
      <c r="KFZ163" s="154"/>
      <c r="KGA163" s="154"/>
      <c r="KGB163" s="154"/>
      <c r="KGC163" s="154"/>
      <c r="KGD163" s="154"/>
      <c r="KGE163" s="154"/>
      <c r="KGF163" s="154"/>
      <c r="KGG163" s="154"/>
      <c r="KGH163" s="154"/>
      <c r="KGI163" s="154"/>
      <c r="KGJ163" s="154"/>
      <c r="KGK163" s="154"/>
      <c r="KGL163" s="154"/>
      <c r="KGM163" s="154"/>
      <c r="KGN163" s="154"/>
      <c r="KGO163" s="154"/>
      <c r="KGP163" s="154"/>
      <c r="KGQ163" s="154"/>
      <c r="KGR163" s="154"/>
      <c r="KGS163" s="154"/>
      <c r="KGT163" s="154"/>
      <c r="KGU163" s="154"/>
      <c r="KGV163" s="154"/>
      <c r="KGW163" s="154"/>
      <c r="KGX163" s="154"/>
      <c r="KGY163" s="154"/>
      <c r="KGZ163" s="154"/>
      <c r="KHA163" s="154"/>
      <c r="KHB163" s="154"/>
      <c r="KHC163" s="154"/>
      <c r="KHD163" s="154"/>
      <c r="KHE163" s="154"/>
      <c r="KHF163" s="154"/>
      <c r="KHG163" s="154"/>
      <c r="KHH163" s="154"/>
      <c r="KHI163" s="154"/>
      <c r="KHJ163" s="154"/>
      <c r="KHK163" s="154"/>
      <c r="KHL163" s="154"/>
      <c r="KHM163" s="154"/>
      <c r="KHN163" s="154"/>
      <c r="KHO163" s="154"/>
      <c r="KHP163" s="154"/>
      <c r="KHQ163" s="154"/>
      <c r="KHR163" s="154"/>
      <c r="KHS163" s="154"/>
      <c r="KHT163" s="154"/>
      <c r="KHU163" s="154"/>
      <c r="KHV163" s="154"/>
      <c r="KHW163" s="154"/>
      <c r="KHX163" s="154"/>
      <c r="KHY163" s="154"/>
      <c r="KHZ163" s="154"/>
      <c r="KIA163" s="154"/>
      <c r="KIB163" s="154"/>
      <c r="KIC163" s="154"/>
      <c r="KID163" s="154"/>
      <c r="KIE163" s="154"/>
      <c r="KIF163" s="154"/>
      <c r="KIG163" s="154"/>
      <c r="KIH163" s="154"/>
      <c r="KII163" s="154"/>
      <c r="KIJ163" s="154"/>
      <c r="KIK163" s="154"/>
      <c r="KIL163" s="154"/>
      <c r="KIM163" s="154"/>
      <c r="KIN163" s="154"/>
      <c r="KIO163" s="154"/>
      <c r="KIP163" s="154"/>
      <c r="KIQ163" s="154"/>
      <c r="KIR163" s="154"/>
      <c r="KIS163" s="154"/>
      <c r="KIT163" s="154"/>
      <c r="KIU163" s="154"/>
      <c r="KIV163" s="154"/>
      <c r="KIW163" s="154"/>
      <c r="KIX163" s="154"/>
      <c r="KIY163" s="154"/>
      <c r="KIZ163" s="154"/>
      <c r="KJA163" s="154"/>
      <c r="KJB163" s="154"/>
      <c r="KJC163" s="154"/>
      <c r="KJD163" s="154"/>
      <c r="KJE163" s="154"/>
      <c r="KJF163" s="154"/>
      <c r="KJG163" s="154"/>
      <c r="KJH163" s="154"/>
      <c r="KJI163" s="154"/>
      <c r="KJJ163" s="154"/>
      <c r="KJK163" s="154"/>
      <c r="KJL163" s="154"/>
      <c r="KJM163" s="154"/>
      <c r="KJN163" s="154"/>
      <c r="KJO163" s="154"/>
      <c r="KJP163" s="154"/>
      <c r="KJQ163" s="154"/>
      <c r="KJR163" s="154"/>
      <c r="KJS163" s="154"/>
      <c r="KJT163" s="154"/>
      <c r="KJU163" s="154"/>
      <c r="KJV163" s="154"/>
      <c r="KJW163" s="154"/>
      <c r="KJX163" s="154"/>
      <c r="KJY163" s="154"/>
      <c r="KJZ163" s="154"/>
      <c r="KKA163" s="154"/>
      <c r="KKB163" s="154"/>
      <c r="KKC163" s="154"/>
      <c r="KKD163" s="154"/>
      <c r="KKE163" s="154"/>
      <c r="KKF163" s="154"/>
      <c r="KKG163" s="154"/>
      <c r="KKH163" s="154"/>
      <c r="KKI163" s="154"/>
      <c r="KKJ163" s="154"/>
      <c r="KKK163" s="154"/>
      <c r="KKL163" s="154"/>
      <c r="KKM163" s="154"/>
      <c r="KKN163" s="154"/>
      <c r="KKO163" s="154"/>
      <c r="KKP163" s="154"/>
      <c r="KKQ163" s="154"/>
      <c r="KKR163" s="154"/>
      <c r="KKS163" s="154"/>
      <c r="KKT163" s="154"/>
      <c r="KKU163" s="154"/>
      <c r="KKV163" s="154"/>
      <c r="KKW163" s="154"/>
      <c r="KKX163" s="154"/>
      <c r="KKY163" s="154"/>
      <c r="KKZ163" s="154"/>
      <c r="KLA163" s="154"/>
      <c r="KLB163" s="154"/>
      <c r="KLC163" s="154"/>
      <c r="KLD163" s="154"/>
      <c r="KLE163" s="154"/>
      <c r="KLF163" s="154"/>
      <c r="KLG163" s="154"/>
      <c r="KLH163" s="154"/>
      <c r="KLI163" s="154"/>
      <c r="KLJ163" s="154"/>
      <c r="KLK163" s="154"/>
      <c r="KLL163" s="154"/>
      <c r="KLM163" s="154"/>
      <c r="KLN163" s="154"/>
      <c r="KLO163" s="154"/>
      <c r="KLP163" s="154"/>
      <c r="KLQ163" s="154"/>
      <c r="KLR163" s="154"/>
      <c r="KLS163" s="154"/>
      <c r="KLT163" s="154"/>
      <c r="KLU163" s="154"/>
      <c r="KLV163" s="154"/>
      <c r="KLW163" s="154"/>
      <c r="KLX163" s="154"/>
      <c r="KLY163" s="154"/>
      <c r="KLZ163" s="154"/>
      <c r="KMA163" s="154"/>
      <c r="KMB163" s="154"/>
      <c r="KMC163" s="154"/>
      <c r="KMD163" s="154"/>
      <c r="KME163" s="154"/>
      <c r="KMF163" s="154"/>
      <c r="KMG163" s="154"/>
      <c r="KMH163" s="154"/>
      <c r="KMI163" s="154"/>
      <c r="KMJ163" s="154"/>
      <c r="KMK163" s="154"/>
      <c r="KML163" s="154"/>
      <c r="KMM163" s="154"/>
      <c r="KMN163" s="154"/>
      <c r="KMO163" s="154"/>
      <c r="KMP163" s="154"/>
      <c r="KMQ163" s="154"/>
      <c r="KMR163" s="154"/>
      <c r="KMS163" s="154"/>
      <c r="KMT163" s="154"/>
      <c r="KMU163" s="154"/>
      <c r="KMV163" s="154"/>
      <c r="KMW163" s="154"/>
      <c r="KMX163" s="154"/>
      <c r="KMY163" s="154"/>
      <c r="KMZ163" s="154"/>
      <c r="KNA163" s="154"/>
      <c r="KNB163" s="154"/>
      <c r="KNC163" s="154"/>
      <c r="KND163" s="154"/>
      <c r="KNE163" s="154"/>
      <c r="KNF163" s="154"/>
      <c r="KNG163" s="154"/>
      <c r="KNH163" s="154"/>
      <c r="KNI163" s="154"/>
      <c r="KNJ163" s="154"/>
      <c r="KNK163" s="154"/>
      <c r="KNL163" s="154"/>
      <c r="KNM163" s="154"/>
      <c r="KNN163" s="154"/>
      <c r="KNO163" s="154"/>
      <c r="KNP163" s="154"/>
      <c r="KNQ163" s="154"/>
      <c r="KNR163" s="154"/>
      <c r="KNS163" s="154"/>
      <c r="KNT163" s="154"/>
      <c r="KNU163" s="154"/>
      <c r="KNV163" s="154"/>
      <c r="KNW163" s="154"/>
      <c r="KNX163" s="154"/>
      <c r="KNY163" s="154"/>
      <c r="KNZ163" s="154"/>
      <c r="KOA163" s="154"/>
      <c r="KOB163" s="154"/>
      <c r="KOC163" s="154"/>
      <c r="KOD163" s="154"/>
      <c r="KOE163" s="154"/>
      <c r="KOF163" s="154"/>
      <c r="KOG163" s="154"/>
      <c r="KOH163" s="154"/>
      <c r="KOI163" s="154"/>
      <c r="KOJ163" s="154"/>
      <c r="KOK163" s="154"/>
      <c r="KOL163" s="154"/>
      <c r="KOM163" s="154"/>
      <c r="KON163" s="154"/>
      <c r="KOO163" s="154"/>
      <c r="KOP163" s="154"/>
      <c r="KOQ163" s="154"/>
      <c r="KOR163" s="154"/>
      <c r="KOS163" s="154"/>
      <c r="KOT163" s="154"/>
      <c r="KOU163" s="154"/>
      <c r="KOV163" s="154"/>
      <c r="KOW163" s="154"/>
      <c r="KOX163" s="154"/>
      <c r="KOY163" s="154"/>
      <c r="KOZ163" s="154"/>
      <c r="KPA163" s="154"/>
      <c r="KPB163" s="154"/>
      <c r="KPC163" s="154"/>
      <c r="KPD163" s="154"/>
      <c r="KPE163" s="154"/>
      <c r="KPF163" s="154"/>
      <c r="KPG163" s="154"/>
      <c r="KPH163" s="154"/>
      <c r="KPI163" s="154"/>
      <c r="KPJ163" s="154"/>
      <c r="KPK163" s="154"/>
      <c r="KPL163" s="154"/>
      <c r="KPM163" s="154"/>
      <c r="KPN163" s="154"/>
      <c r="KPO163" s="154"/>
      <c r="KPP163" s="154"/>
      <c r="KPQ163" s="154"/>
      <c r="KPR163" s="154"/>
      <c r="KPS163" s="154"/>
      <c r="KPT163" s="154"/>
      <c r="KPU163" s="154"/>
      <c r="KPV163" s="154"/>
      <c r="KPW163" s="154"/>
      <c r="KPX163" s="154"/>
      <c r="KPY163" s="154"/>
      <c r="KPZ163" s="154"/>
      <c r="KQA163" s="154"/>
      <c r="KQB163" s="154"/>
      <c r="KQC163" s="154"/>
      <c r="KQD163" s="154"/>
      <c r="KQE163" s="154"/>
      <c r="KQF163" s="154"/>
      <c r="KQG163" s="154"/>
      <c r="KQH163" s="154"/>
      <c r="KQI163" s="154"/>
      <c r="KQJ163" s="154"/>
      <c r="KQK163" s="154"/>
      <c r="KQL163" s="154"/>
      <c r="KQM163" s="154"/>
      <c r="KQN163" s="154"/>
      <c r="KQO163" s="154"/>
      <c r="KQP163" s="154"/>
      <c r="KQQ163" s="154"/>
      <c r="KQR163" s="154"/>
      <c r="KQS163" s="154"/>
      <c r="KQT163" s="154"/>
      <c r="KQU163" s="154"/>
      <c r="KQV163" s="154"/>
      <c r="KQW163" s="154"/>
      <c r="KQX163" s="154"/>
      <c r="KQY163" s="154"/>
      <c r="KQZ163" s="154"/>
      <c r="KRA163" s="154"/>
      <c r="KRB163" s="154"/>
      <c r="KRC163" s="154"/>
      <c r="KRD163" s="154"/>
      <c r="KRE163" s="154"/>
      <c r="KRF163" s="154"/>
      <c r="KRG163" s="154"/>
      <c r="KRH163" s="154"/>
      <c r="KRI163" s="154"/>
      <c r="KRJ163" s="154"/>
      <c r="KRK163" s="154"/>
      <c r="KRL163" s="154"/>
      <c r="KRM163" s="154"/>
      <c r="KRN163" s="154"/>
      <c r="KRO163" s="154"/>
      <c r="KRP163" s="154"/>
      <c r="KRQ163" s="154"/>
      <c r="KRR163" s="154"/>
      <c r="KRS163" s="154"/>
      <c r="KRT163" s="154"/>
      <c r="KRU163" s="154"/>
      <c r="KRV163" s="154"/>
      <c r="KRW163" s="154"/>
      <c r="KRX163" s="154"/>
      <c r="KRY163" s="154"/>
      <c r="KRZ163" s="154"/>
      <c r="KSA163" s="154"/>
      <c r="KSB163" s="154"/>
      <c r="KSC163" s="154"/>
      <c r="KSD163" s="154"/>
      <c r="KSE163" s="154"/>
      <c r="KSF163" s="154"/>
      <c r="KSG163" s="154"/>
      <c r="KSH163" s="154"/>
      <c r="KSI163" s="154"/>
      <c r="KSJ163" s="154"/>
      <c r="KSK163" s="154"/>
      <c r="KSL163" s="154"/>
      <c r="KSM163" s="154"/>
      <c r="KSN163" s="154"/>
      <c r="KSO163" s="154"/>
      <c r="KSP163" s="154"/>
      <c r="KSQ163" s="154"/>
      <c r="KSR163" s="154"/>
      <c r="KSS163" s="154"/>
      <c r="KST163" s="154"/>
      <c r="KSU163" s="154"/>
      <c r="KSV163" s="154"/>
      <c r="KSW163" s="154"/>
      <c r="KSX163" s="154"/>
      <c r="KSY163" s="154"/>
      <c r="KSZ163" s="154"/>
      <c r="KTA163" s="154"/>
      <c r="KTB163" s="154"/>
      <c r="KTC163" s="154"/>
      <c r="KTD163" s="154"/>
      <c r="KTE163" s="154"/>
      <c r="KTF163" s="154"/>
      <c r="KTG163" s="154"/>
      <c r="KTH163" s="154"/>
      <c r="KTI163" s="154"/>
      <c r="KTJ163" s="154"/>
      <c r="KTK163" s="154"/>
      <c r="KTL163" s="154"/>
      <c r="KTM163" s="154"/>
      <c r="KTN163" s="154"/>
      <c r="KTO163" s="154"/>
      <c r="KTP163" s="154"/>
      <c r="KTQ163" s="154"/>
      <c r="KTR163" s="154"/>
      <c r="KTS163" s="154"/>
      <c r="KTT163" s="154"/>
      <c r="KTU163" s="154"/>
      <c r="KTV163" s="154"/>
      <c r="KTW163" s="154"/>
      <c r="KTX163" s="154"/>
      <c r="KTY163" s="154"/>
      <c r="KTZ163" s="154"/>
      <c r="KUA163" s="154"/>
      <c r="KUB163" s="154"/>
      <c r="KUC163" s="154"/>
      <c r="KUD163" s="154"/>
      <c r="KUE163" s="154"/>
      <c r="KUF163" s="154"/>
      <c r="KUG163" s="154"/>
      <c r="KUH163" s="154"/>
      <c r="KUI163" s="154"/>
      <c r="KUJ163" s="154"/>
      <c r="KUK163" s="154"/>
      <c r="KUL163" s="154"/>
      <c r="KUM163" s="154"/>
      <c r="KUN163" s="154"/>
      <c r="KUO163" s="154"/>
      <c r="KUP163" s="154"/>
      <c r="KUQ163" s="154"/>
      <c r="KUR163" s="154"/>
      <c r="KUS163" s="154"/>
      <c r="KUT163" s="154"/>
      <c r="KUU163" s="154"/>
      <c r="KUV163" s="154"/>
      <c r="KUW163" s="154"/>
      <c r="KUX163" s="154"/>
      <c r="KUY163" s="154"/>
      <c r="KUZ163" s="154"/>
      <c r="KVA163" s="154"/>
      <c r="KVB163" s="154"/>
      <c r="KVC163" s="154"/>
      <c r="KVD163" s="154"/>
      <c r="KVE163" s="154"/>
      <c r="KVF163" s="154"/>
      <c r="KVG163" s="154"/>
      <c r="KVH163" s="154"/>
      <c r="KVI163" s="154"/>
      <c r="KVJ163" s="154"/>
      <c r="KVK163" s="154"/>
      <c r="KVL163" s="154"/>
      <c r="KVM163" s="154"/>
      <c r="KVN163" s="154"/>
      <c r="KVO163" s="154"/>
      <c r="KVP163" s="154"/>
      <c r="KVQ163" s="154"/>
      <c r="KVR163" s="154"/>
      <c r="KVS163" s="154"/>
      <c r="KVT163" s="154"/>
      <c r="KVU163" s="154"/>
      <c r="KVV163" s="154"/>
      <c r="KVW163" s="154"/>
      <c r="KVX163" s="154"/>
      <c r="KVY163" s="154"/>
      <c r="KVZ163" s="154"/>
      <c r="KWA163" s="154"/>
      <c r="KWB163" s="154"/>
      <c r="KWC163" s="154"/>
      <c r="KWD163" s="154"/>
      <c r="KWE163" s="154"/>
      <c r="KWF163" s="154"/>
      <c r="KWG163" s="154"/>
      <c r="KWH163" s="154"/>
      <c r="KWI163" s="154"/>
      <c r="KWJ163" s="154"/>
      <c r="KWK163" s="154"/>
      <c r="KWL163" s="154"/>
      <c r="KWM163" s="154"/>
      <c r="KWN163" s="154"/>
      <c r="KWO163" s="154"/>
      <c r="KWP163" s="154"/>
      <c r="KWQ163" s="154"/>
      <c r="KWR163" s="154"/>
      <c r="KWS163" s="154"/>
      <c r="KWT163" s="154"/>
      <c r="KWU163" s="154"/>
      <c r="KWV163" s="154"/>
      <c r="KWW163" s="154"/>
      <c r="KWX163" s="154"/>
      <c r="KWY163" s="154"/>
      <c r="KWZ163" s="154"/>
      <c r="KXA163" s="154"/>
      <c r="KXB163" s="154"/>
      <c r="KXC163" s="154"/>
      <c r="KXD163" s="154"/>
      <c r="KXE163" s="154"/>
      <c r="KXF163" s="154"/>
      <c r="KXG163" s="154"/>
      <c r="KXH163" s="154"/>
      <c r="KXI163" s="154"/>
      <c r="KXJ163" s="154"/>
      <c r="KXK163" s="154"/>
      <c r="KXL163" s="154"/>
      <c r="KXM163" s="154"/>
      <c r="KXN163" s="154"/>
      <c r="KXO163" s="154"/>
      <c r="KXP163" s="154"/>
      <c r="KXQ163" s="154"/>
      <c r="KXR163" s="154"/>
      <c r="KXS163" s="154"/>
      <c r="KXT163" s="154"/>
      <c r="KXU163" s="154"/>
      <c r="KXV163" s="154"/>
      <c r="KXW163" s="154"/>
      <c r="KXX163" s="154"/>
      <c r="KXY163" s="154"/>
      <c r="KXZ163" s="154"/>
      <c r="KYA163" s="154"/>
      <c r="KYB163" s="154"/>
      <c r="KYC163" s="154"/>
      <c r="KYD163" s="154"/>
      <c r="KYE163" s="154"/>
      <c r="KYF163" s="154"/>
      <c r="KYG163" s="154"/>
      <c r="KYH163" s="154"/>
      <c r="KYI163" s="154"/>
      <c r="KYJ163" s="154"/>
      <c r="KYK163" s="154"/>
      <c r="KYL163" s="154"/>
      <c r="KYM163" s="154"/>
      <c r="KYN163" s="154"/>
      <c r="KYO163" s="154"/>
      <c r="KYP163" s="154"/>
      <c r="KYQ163" s="154"/>
      <c r="KYR163" s="154"/>
      <c r="KYS163" s="154"/>
      <c r="KYT163" s="154"/>
      <c r="KYU163" s="154"/>
      <c r="KYV163" s="154"/>
      <c r="KYW163" s="154"/>
      <c r="KYX163" s="154"/>
      <c r="KYY163" s="154"/>
      <c r="KYZ163" s="154"/>
      <c r="KZA163" s="154"/>
      <c r="KZB163" s="154"/>
      <c r="KZC163" s="154"/>
      <c r="KZD163" s="154"/>
      <c r="KZE163" s="154"/>
      <c r="KZF163" s="154"/>
      <c r="KZG163" s="154"/>
      <c r="KZH163" s="154"/>
      <c r="KZI163" s="154"/>
      <c r="KZJ163" s="154"/>
      <c r="KZK163" s="154"/>
      <c r="KZL163" s="154"/>
      <c r="KZM163" s="154"/>
      <c r="KZN163" s="154"/>
      <c r="KZO163" s="154"/>
      <c r="KZP163" s="154"/>
      <c r="KZQ163" s="154"/>
      <c r="KZR163" s="154"/>
      <c r="KZS163" s="154"/>
      <c r="KZT163" s="154"/>
      <c r="KZU163" s="154"/>
      <c r="KZV163" s="154"/>
      <c r="KZW163" s="154"/>
      <c r="KZX163" s="154"/>
      <c r="KZY163" s="154"/>
      <c r="KZZ163" s="154"/>
      <c r="LAA163" s="154"/>
      <c r="LAB163" s="154"/>
      <c r="LAC163" s="154"/>
      <c r="LAD163" s="154"/>
      <c r="LAE163" s="154"/>
      <c r="LAF163" s="154"/>
      <c r="LAG163" s="154"/>
      <c r="LAH163" s="154"/>
      <c r="LAI163" s="154"/>
      <c r="LAJ163" s="154"/>
      <c r="LAK163" s="154"/>
      <c r="LAL163" s="154"/>
      <c r="LAM163" s="154"/>
      <c r="LAN163" s="154"/>
      <c r="LAO163" s="154"/>
      <c r="LAP163" s="154"/>
      <c r="LAQ163" s="154"/>
      <c r="LAR163" s="154"/>
      <c r="LAS163" s="154"/>
      <c r="LAT163" s="154"/>
      <c r="LAU163" s="154"/>
      <c r="LAV163" s="154"/>
      <c r="LAW163" s="154"/>
      <c r="LAX163" s="154"/>
      <c r="LAY163" s="154"/>
      <c r="LAZ163" s="154"/>
      <c r="LBA163" s="154"/>
      <c r="LBB163" s="154"/>
      <c r="LBC163" s="154"/>
      <c r="LBD163" s="154"/>
      <c r="LBE163" s="154"/>
      <c r="LBF163" s="154"/>
      <c r="LBG163" s="154"/>
      <c r="LBH163" s="154"/>
      <c r="LBI163" s="154"/>
      <c r="LBJ163" s="154"/>
      <c r="LBK163" s="154"/>
      <c r="LBL163" s="154"/>
      <c r="LBM163" s="154"/>
      <c r="LBN163" s="154"/>
      <c r="LBO163" s="154"/>
      <c r="LBP163" s="154"/>
      <c r="LBQ163" s="154"/>
      <c r="LBR163" s="154"/>
      <c r="LBS163" s="154"/>
      <c r="LBT163" s="154"/>
      <c r="LBU163" s="154"/>
      <c r="LBV163" s="154"/>
      <c r="LBW163" s="154"/>
      <c r="LBX163" s="154"/>
      <c r="LBY163" s="154"/>
      <c r="LBZ163" s="154"/>
      <c r="LCA163" s="154"/>
      <c r="LCB163" s="154"/>
      <c r="LCC163" s="154"/>
      <c r="LCD163" s="154"/>
      <c r="LCE163" s="154"/>
      <c r="LCF163" s="154"/>
      <c r="LCG163" s="154"/>
      <c r="LCH163" s="154"/>
      <c r="LCI163" s="154"/>
      <c r="LCJ163" s="154"/>
      <c r="LCK163" s="154"/>
      <c r="LCL163" s="154"/>
      <c r="LCM163" s="154"/>
      <c r="LCN163" s="154"/>
      <c r="LCO163" s="154"/>
      <c r="LCP163" s="154"/>
      <c r="LCQ163" s="154"/>
      <c r="LCR163" s="154"/>
      <c r="LCS163" s="154"/>
      <c r="LCT163" s="154"/>
      <c r="LCU163" s="154"/>
      <c r="LCV163" s="154"/>
      <c r="LCW163" s="154"/>
      <c r="LCX163" s="154"/>
      <c r="LCY163" s="154"/>
      <c r="LCZ163" s="154"/>
      <c r="LDA163" s="154"/>
      <c r="LDB163" s="154"/>
      <c r="LDC163" s="154"/>
      <c r="LDD163" s="154"/>
      <c r="LDE163" s="154"/>
      <c r="LDF163" s="154"/>
      <c r="LDG163" s="154"/>
      <c r="LDH163" s="154"/>
      <c r="LDI163" s="154"/>
      <c r="LDJ163" s="154"/>
      <c r="LDK163" s="154"/>
      <c r="LDL163" s="154"/>
      <c r="LDM163" s="154"/>
      <c r="LDN163" s="154"/>
      <c r="LDO163" s="154"/>
      <c r="LDP163" s="154"/>
      <c r="LDQ163" s="154"/>
      <c r="LDR163" s="154"/>
      <c r="LDS163" s="154"/>
      <c r="LDT163" s="154"/>
      <c r="LDU163" s="154"/>
      <c r="LDV163" s="154"/>
      <c r="LDW163" s="154"/>
      <c r="LDX163" s="154"/>
      <c r="LDY163" s="154"/>
      <c r="LDZ163" s="154"/>
      <c r="LEA163" s="154"/>
      <c r="LEB163" s="154"/>
      <c r="LEC163" s="154"/>
      <c r="LED163" s="154"/>
      <c r="LEE163" s="154"/>
      <c r="LEF163" s="154"/>
      <c r="LEG163" s="154"/>
      <c r="LEH163" s="154"/>
      <c r="LEI163" s="154"/>
      <c r="LEJ163" s="154"/>
      <c r="LEK163" s="154"/>
      <c r="LEL163" s="154"/>
      <c r="LEM163" s="154"/>
      <c r="LEN163" s="154"/>
      <c r="LEO163" s="154"/>
      <c r="LEP163" s="154"/>
      <c r="LEQ163" s="154"/>
      <c r="LER163" s="154"/>
      <c r="LES163" s="154"/>
      <c r="LET163" s="154"/>
      <c r="LEU163" s="154"/>
      <c r="LEV163" s="154"/>
      <c r="LEW163" s="154"/>
      <c r="LEX163" s="154"/>
      <c r="LEY163" s="154"/>
      <c r="LEZ163" s="154"/>
      <c r="LFA163" s="154"/>
      <c r="LFB163" s="154"/>
      <c r="LFC163" s="154"/>
      <c r="LFD163" s="154"/>
      <c r="LFE163" s="154"/>
      <c r="LFF163" s="154"/>
      <c r="LFG163" s="154"/>
      <c r="LFH163" s="154"/>
      <c r="LFI163" s="154"/>
      <c r="LFJ163" s="154"/>
      <c r="LFK163" s="154"/>
      <c r="LFL163" s="154"/>
      <c r="LFM163" s="154"/>
      <c r="LFN163" s="154"/>
      <c r="LFO163" s="154"/>
      <c r="LFP163" s="154"/>
      <c r="LFQ163" s="154"/>
      <c r="LFR163" s="154"/>
      <c r="LFS163" s="154"/>
      <c r="LFT163" s="154"/>
      <c r="LFU163" s="154"/>
      <c r="LFV163" s="154"/>
      <c r="LFW163" s="154"/>
      <c r="LFX163" s="154"/>
      <c r="LFY163" s="154"/>
      <c r="LFZ163" s="154"/>
      <c r="LGA163" s="154"/>
      <c r="LGB163" s="154"/>
      <c r="LGC163" s="154"/>
      <c r="LGD163" s="154"/>
      <c r="LGE163" s="154"/>
      <c r="LGF163" s="154"/>
      <c r="LGG163" s="154"/>
      <c r="LGH163" s="154"/>
      <c r="LGI163" s="154"/>
      <c r="LGJ163" s="154"/>
      <c r="LGK163" s="154"/>
      <c r="LGL163" s="154"/>
      <c r="LGM163" s="154"/>
      <c r="LGN163" s="154"/>
      <c r="LGO163" s="154"/>
      <c r="LGP163" s="154"/>
      <c r="LGQ163" s="154"/>
      <c r="LGR163" s="154"/>
      <c r="LGS163" s="154"/>
      <c r="LGT163" s="154"/>
      <c r="LGU163" s="154"/>
      <c r="LGV163" s="154"/>
      <c r="LGW163" s="154"/>
      <c r="LGX163" s="154"/>
      <c r="LGY163" s="154"/>
      <c r="LGZ163" s="154"/>
      <c r="LHA163" s="154"/>
      <c r="LHB163" s="154"/>
      <c r="LHC163" s="154"/>
      <c r="LHD163" s="154"/>
      <c r="LHE163" s="154"/>
      <c r="LHF163" s="154"/>
      <c r="LHG163" s="154"/>
      <c r="LHH163" s="154"/>
      <c r="LHI163" s="154"/>
      <c r="LHJ163" s="154"/>
      <c r="LHK163" s="154"/>
      <c r="LHL163" s="154"/>
      <c r="LHM163" s="154"/>
      <c r="LHN163" s="154"/>
      <c r="LHO163" s="154"/>
      <c r="LHP163" s="154"/>
      <c r="LHQ163" s="154"/>
      <c r="LHR163" s="154"/>
      <c r="LHS163" s="154"/>
      <c r="LHT163" s="154"/>
      <c r="LHU163" s="154"/>
      <c r="LHV163" s="154"/>
      <c r="LHW163" s="154"/>
      <c r="LHX163" s="154"/>
      <c r="LHY163" s="154"/>
      <c r="LHZ163" s="154"/>
      <c r="LIA163" s="154"/>
      <c r="LIB163" s="154"/>
      <c r="LIC163" s="154"/>
      <c r="LID163" s="154"/>
      <c r="LIE163" s="154"/>
      <c r="LIF163" s="154"/>
      <c r="LIG163" s="154"/>
      <c r="LIH163" s="154"/>
      <c r="LII163" s="154"/>
      <c r="LIJ163" s="154"/>
      <c r="LIK163" s="154"/>
      <c r="LIL163" s="154"/>
      <c r="LIM163" s="154"/>
      <c r="LIN163" s="154"/>
      <c r="LIO163" s="154"/>
      <c r="LIP163" s="154"/>
      <c r="LIQ163" s="154"/>
      <c r="LIR163" s="154"/>
      <c r="LIS163" s="154"/>
      <c r="LIT163" s="154"/>
      <c r="LIU163" s="154"/>
      <c r="LIV163" s="154"/>
      <c r="LIW163" s="154"/>
      <c r="LIX163" s="154"/>
      <c r="LIY163" s="154"/>
      <c r="LIZ163" s="154"/>
      <c r="LJA163" s="154"/>
      <c r="LJB163" s="154"/>
      <c r="LJC163" s="154"/>
      <c r="LJD163" s="154"/>
      <c r="LJE163" s="154"/>
      <c r="LJF163" s="154"/>
      <c r="LJG163" s="154"/>
      <c r="LJH163" s="154"/>
      <c r="LJI163" s="154"/>
      <c r="LJJ163" s="154"/>
      <c r="LJK163" s="154"/>
      <c r="LJL163" s="154"/>
      <c r="LJM163" s="154"/>
      <c r="LJN163" s="154"/>
      <c r="LJO163" s="154"/>
      <c r="LJP163" s="154"/>
      <c r="LJQ163" s="154"/>
      <c r="LJR163" s="154"/>
      <c r="LJS163" s="154"/>
      <c r="LJT163" s="154"/>
      <c r="LJU163" s="154"/>
      <c r="LJV163" s="154"/>
      <c r="LJW163" s="154"/>
      <c r="LJX163" s="154"/>
      <c r="LJY163" s="154"/>
      <c r="LJZ163" s="154"/>
      <c r="LKA163" s="154"/>
      <c r="LKB163" s="154"/>
      <c r="LKC163" s="154"/>
      <c r="LKD163" s="154"/>
      <c r="LKE163" s="154"/>
      <c r="LKF163" s="154"/>
      <c r="LKG163" s="154"/>
      <c r="LKH163" s="154"/>
      <c r="LKI163" s="154"/>
      <c r="LKJ163" s="154"/>
      <c r="LKK163" s="154"/>
      <c r="LKL163" s="154"/>
      <c r="LKM163" s="154"/>
      <c r="LKN163" s="154"/>
      <c r="LKO163" s="154"/>
      <c r="LKP163" s="154"/>
      <c r="LKQ163" s="154"/>
      <c r="LKR163" s="154"/>
      <c r="LKS163" s="154"/>
      <c r="LKT163" s="154"/>
      <c r="LKU163" s="154"/>
      <c r="LKV163" s="154"/>
      <c r="LKW163" s="154"/>
      <c r="LKX163" s="154"/>
      <c r="LKY163" s="154"/>
      <c r="LKZ163" s="154"/>
      <c r="LLA163" s="154"/>
      <c r="LLB163" s="154"/>
      <c r="LLC163" s="154"/>
      <c r="LLD163" s="154"/>
      <c r="LLE163" s="154"/>
      <c r="LLF163" s="154"/>
      <c r="LLG163" s="154"/>
      <c r="LLH163" s="154"/>
      <c r="LLI163" s="154"/>
      <c r="LLJ163" s="154"/>
      <c r="LLK163" s="154"/>
      <c r="LLL163" s="154"/>
      <c r="LLM163" s="154"/>
      <c r="LLN163" s="154"/>
      <c r="LLO163" s="154"/>
      <c r="LLP163" s="154"/>
      <c r="LLQ163" s="154"/>
      <c r="LLR163" s="154"/>
      <c r="LLS163" s="154"/>
      <c r="LLT163" s="154"/>
      <c r="LLU163" s="154"/>
      <c r="LLV163" s="154"/>
      <c r="LLW163" s="154"/>
      <c r="LLX163" s="154"/>
      <c r="LLY163" s="154"/>
      <c r="LLZ163" s="154"/>
      <c r="LMA163" s="154"/>
      <c r="LMB163" s="154"/>
      <c r="LMC163" s="154"/>
      <c r="LMD163" s="154"/>
      <c r="LME163" s="154"/>
      <c r="LMF163" s="154"/>
      <c r="LMG163" s="154"/>
      <c r="LMH163" s="154"/>
      <c r="LMI163" s="154"/>
      <c r="LMJ163" s="154"/>
      <c r="LMK163" s="154"/>
      <c r="LML163" s="154"/>
      <c r="LMM163" s="154"/>
      <c r="LMN163" s="154"/>
      <c r="LMO163" s="154"/>
      <c r="LMP163" s="154"/>
      <c r="LMQ163" s="154"/>
      <c r="LMR163" s="154"/>
      <c r="LMS163" s="154"/>
      <c r="LMT163" s="154"/>
      <c r="LMU163" s="154"/>
      <c r="LMV163" s="154"/>
      <c r="LMW163" s="154"/>
      <c r="LMX163" s="154"/>
      <c r="LMY163" s="154"/>
      <c r="LMZ163" s="154"/>
      <c r="LNA163" s="154"/>
      <c r="LNB163" s="154"/>
      <c r="LNC163" s="154"/>
      <c r="LND163" s="154"/>
      <c r="LNE163" s="154"/>
      <c r="LNF163" s="154"/>
      <c r="LNG163" s="154"/>
      <c r="LNH163" s="154"/>
      <c r="LNI163" s="154"/>
      <c r="LNJ163" s="154"/>
      <c r="LNK163" s="154"/>
      <c r="LNL163" s="154"/>
      <c r="LNM163" s="154"/>
      <c r="LNN163" s="154"/>
      <c r="LNO163" s="154"/>
      <c r="LNP163" s="154"/>
      <c r="LNQ163" s="154"/>
      <c r="LNR163" s="154"/>
      <c r="LNS163" s="154"/>
      <c r="LNT163" s="154"/>
      <c r="LNU163" s="154"/>
      <c r="LNV163" s="154"/>
      <c r="LNW163" s="154"/>
      <c r="LNX163" s="154"/>
      <c r="LNY163" s="154"/>
      <c r="LNZ163" s="154"/>
      <c r="LOA163" s="154"/>
      <c r="LOB163" s="154"/>
      <c r="LOC163" s="154"/>
      <c r="LOD163" s="154"/>
      <c r="LOE163" s="154"/>
      <c r="LOF163" s="154"/>
      <c r="LOG163" s="154"/>
      <c r="LOH163" s="154"/>
      <c r="LOI163" s="154"/>
      <c r="LOJ163" s="154"/>
      <c r="LOK163" s="154"/>
      <c r="LOL163" s="154"/>
      <c r="LOM163" s="154"/>
      <c r="LON163" s="154"/>
      <c r="LOO163" s="154"/>
      <c r="LOP163" s="154"/>
      <c r="LOQ163" s="154"/>
      <c r="LOR163" s="154"/>
      <c r="LOS163" s="154"/>
      <c r="LOT163" s="154"/>
      <c r="LOU163" s="154"/>
      <c r="LOV163" s="154"/>
      <c r="LOW163" s="154"/>
      <c r="LOX163" s="154"/>
      <c r="LOY163" s="154"/>
      <c r="LOZ163" s="154"/>
      <c r="LPA163" s="154"/>
      <c r="LPB163" s="154"/>
      <c r="LPC163" s="154"/>
      <c r="LPD163" s="154"/>
      <c r="LPE163" s="154"/>
      <c r="LPF163" s="154"/>
      <c r="LPG163" s="154"/>
      <c r="LPH163" s="154"/>
      <c r="LPI163" s="154"/>
      <c r="LPJ163" s="154"/>
      <c r="LPK163" s="154"/>
      <c r="LPL163" s="154"/>
      <c r="LPM163" s="154"/>
      <c r="LPN163" s="154"/>
      <c r="LPO163" s="154"/>
      <c r="LPP163" s="154"/>
      <c r="LPQ163" s="154"/>
      <c r="LPR163" s="154"/>
      <c r="LPS163" s="154"/>
      <c r="LPT163" s="154"/>
      <c r="LPU163" s="154"/>
      <c r="LPV163" s="154"/>
      <c r="LPW163" s="154"/>
      <c r="LPX163" s="154"/>
      <c r="LPY163" s="154"/>
      <c r="LPZ163" s="154"/>
      <c r="LQA163" s="154"/>
      <c r="LQB163" s="154"/>
      <c r="LQC163" s="154"/>
      <c r="LQD163" s="154"/>
      <c r="LQE163" s="154"/>
      <c r="LQF163" s="154"/>
      <c r="LQG163" s="154"/>
      <c r="LQH163" s="154"/>
      <c r="LQI163" s="154"/>
      <c r="LQJ163" s="154"/>
      <c r="LQK163" s="154"/>
      <c r="LQL163" s="154"/>
      <c r="LQM163" s="154"/>
      <c r="LQN163" s="154"/>
      <c r="LQO163" s="154"/>
      <c r="LQP163" s="154"/>
      <c r="LQQ163" s="154"/>
      <c r="LQR163" s="154"/>
      <c r="LQS163" s="154"/>
      <c r="LQT163" s="154"/>
      <c r="LQU163" s="154"/>
      <c r="LQV163" s="154"/>
      <c r="LQW163" s="154"/>
      <c r="LQX163" s="154"/>
      <c r="LQY163" s="154"/>
      <c r="LQZ163" s="154"/>
      <c r="LRA163" s="154"/>
      <c r="LRB163" s="154"/>
      <c r="LRC163" s="154"/>
      <c r="LRD163" s="154"/>
      <c r="LRE163" s="154"/>
      <c r="LRF163" s="154"/>
      <c r="LRG163" s="154"/>
      <c r="LRH163" s="154"/>
      <c r="LRI163" s="154"/>
      <c r="LRJ163" s="154"/>
      <c r="LRK163" s="154"/>
      <c r="LRL163" s="154"/>
      <c r="LRM163" s="154"/>
      <c r="LRN163" s="154"/>
      <c r="LRO163" s="154"/>
      <c r="LRP163" s="154"/>
      <c r="LRQ163" s="154"/>
      <c r="LRR163" s="154"/>
      <c r="LRS163" s="154"/>
      <c r="LRT163" s="154"/>
      <c r="LRU163" s="154"/>
      <c r="LRV163" s="154"/>
      <c r="LRW163" s="154"/>
      <c r="LRX163" s="154"/>
      <c r="LRY163" s="154"/>
      <c r="LRZ163" s="154"/>
      <c r="LSA163" s="154"/>
      <c r="LSB163" s="154"/>
      <c r="LSC163" s="154"/>
      <c r="LSD163" s="154"/>
      <c r="LSE163" s="154"/>
      <c r="LSF163" s="154"/>
      <c r="LSG163" s="154"/>
      <c r="LSH163" s="154"/>
      <c r="LSI163" s="154"/>
      <c r="LSJ163" s="154"/>
      <c r="LSK163" s="154"/>
      <c r="LSL163" s="154"/>
      <c r="LSM163" s="154"/>
      <c r="LSN163" s="154"/>
      <c r="LSO163" s="154"/>
      <c r="LSP163" s="154"/>
      <c r="LSQ163" s="154"/>
      <c r="LSR163" s="154"/>
      <c r="LSS163" s="154"/>
      <c r="LST163" s="154"/>
      <c r="LSU163" s="154"/>
      <c r="LSV163" s="154"/>
      <c r="LSW163" s="154"/>
      <c r="LSX163" s="154"/>
      <c r="LSY163" s="154"/>
      <c r="LSZ163" s="154"/>
      <c r="LTA163" s="154"/>
      <c r="LTB163" s="154"/>
      <c r="LTC163" s="154"/>
      <c r="LTD163" s="154"/>
      <c r="LTE163" s="154"/>
      <c r="LTF163" s="154"/>
      <c r="LTG163" s="154"/>
      <c r="LTH163" s="154"/>
      <c r="LTI163" s="154"/>
      <c r="LTJ163" s="154"/>
      <c r="LTK163" s="154"/>
      <c r="LTL163" s="154"/>
      <c r="LTM163" s="154"/>
      <c r="LTN163" s="154"/>
      <c r="LTO163" s="154"/>
      <c r="LTP163" s="154"/>
      <c r="LTQ163" s="154"/>
      <c r="LTR163" s="154"/>
      <c r="LTS163" s="154"/>
      <c r="LTT163" s="154"/>
      <c r="LTU163" s="154"/>
      <c r="LTV163" s="154"/>
      <c r="LTW163" s="154"/>
      <c r="LTX163" s="154"/>
      <c r="LTY163" s="154"/>
      <c r="LTZ163" s="154"/>
      <c r="LUA163" s="154"/>
      <c r="LUB163" s="154"/>
      <c r="LUC163" s="154"/>
      <c r="LUD163" s="154"/>
      <c r="LUE163" s="154"/>
      <c r="LUF163" s="154"/>
      <c r="LUG163" s="154"/>
      <c r="LUH163" s="154"/>
      <c r="LUI163" s="154"/>
      <c r="LUJ163" s="154"/>
      <c r="LUK163" s="154"/>
      <c r="LUL163" s="154"/>
      <c r="LUM163" s="154"/>
      <c r="LUN163" s="154"/>
      <c r="LUO163" s="154"/>
      <c r="LUP163" s="154"/>
      <c r="LUQ163" s="154"/>
      <c r="LUR163" s="154"/>
      <c r="LUS163" s="154"/>
      <c r="LUT163" s="154"/>
      <c r="LUU163" s="154"/>
      <c r="LUV163" s="154"/>
      <c r="LUW163" s="154"/>
      <c r="LUX163" s="154"/>
      <c r="LUY163" s="154"/>
      <c r="LUZ163" s="154"/>
      <c r="LVA163" s="154"/>
      <c r="LVB163" s="154"/>
      <c r="LVC163" s="154"/>
      <c r="LVD163" s="154"/>
      <c r="LVE163" s="154"/>
      <c r="LVF163" s="154"/>
      <c r="LVG163" s="154"/>
      <c r="LVH163" s="154"/>
      <c r="LVI163" s="154"/>
      <c r="LVJ163" s="154"/>
      <c r="LVK163" s="154"/>
      <c r="LVL163" s="154"/>
      <c r="LVM163" s="154"/>
      <c r="LVN163" s="154"/>
      <c r="LVO163" s="154"/>
      <c r="LVP163" s="154"/>
      <c r="LVQ163" s="154"/>
      <c r="LVR163" s="154"/>
      <c r="LVS163" s="154"/>
      <c r="LVT163" s="154"/>
      <c r="LVU163" s="154"/>
      <c r="LVV163" s="154"/>
      <c r="LVW163" s="154"/>
      <c r="LVX163" s="154"/>
      <c r="LVY163" s="154"/>
      <c r="LVZ163" s="154"/>
      <c r="LWA163" s="154"/>
      <c r="LWB163" s="154"/>
      <c r="LWC163" s="154"/>
      <c r="LWD163" s="154"/>
      <c r="LWE163" s="154"/>
      <c r="LWF163" s="154"/>
      <c r="LWG163" s="154"/>
      <c r="LWH163" s="154"/>
      <c r="LWI163" s="154"/>
      <c r="LWJ163" s="154"/>
      <c r="LWK163" s="154"/>
      <c r="LWL163" s="154"/>
      <c r="LWM163" s="154"/>
      <c r="LWN163" s="154"/>
      <c r="LWO163" s="154"/>
      <c r="LWP163" s="154"/>
      <c r="LWQ163" s="154"/>
      <c r="LWR163" s="154"/>
      <c r="LWS163" s="154"/>
      <c r="LWT163" s="154"/>
      <c r="LWU163" s="154"/>
      <c r="LWV163" s="154"/>
      <c r="LWW163" s="154"/>
      <c r="LWX163" s="154"/>
      <c r="LWY163" s="154"/>
      <c r="LWZ163" s="154"/>
      <c r="LXA163" s="154"/>
      <c r="LXB163" s="154"/>
      <c r="LXC163" s="154"/>
      <c r="LXD163" s="154"/>
      <c r="LXE163" s="154"/>
      <c r="LXF163" s="154"/>
      <c r="LXG163" s="154"/>
      <c r="LXH163" s="154"/>
      <c r="LXI163" s="154"/>
      <c r="LXJ163" s="154"/>
      <c r="LXK163" s="154"/>
      <c r="LXL163" s="154"/>
      <c r="LXM163" s="154"/>
      <c r="LXN163" s="154"/>
      <c r="LXO163" s="154"/>
      <c r="LXP163" s="154"/>
      <c r="LXQ163" s="154"/>
      <c r="LXR163" s="154"/>
      <c r="LXS163" s="154"/>
      <c r="LXT163" s="154"/>
      <c r="LXU163" s="154"/>
      <c r="LXV163" s="154"/>
      <c r="LXW163" s="154"/>
      <c r="LXX163" s="154"/>
      <c r="LXY163" s="154"/>
      <c r="LXZ163" s="154"/>
      <c r="LYA163" s="154"/>
      <c r="LYB163" s="154"/>
      <c r="LYC163" s="154"/>
      <c r="LYD163" s="154"/>
      <c r="LYE163" s="154"/>
      <c r="LYF163" s="154"/>
      <c r="LYG163" s="154"/>
      <c r="LYH163" s="154"/>
      <c r="LYI163" s="154"/>
      <c r="LYJ163" s="154"/>
      <c r="LYK163" s="154"/>
      <c r="LYL163" s="154"/>
      <c r="LYM163" s="154"/>
      <c r="LYN163" s="154"/>
      <c r="LYO163" s="154"/>
      <c r="LYP163" s="154"/>
      <c r="LYQ163" s="154"/>
      <c r="LYR163" s="154"/>
      <c r="LYS163" s="154"/>
      <c r="LYT163" s="154"/>
      <c r="LYU163" s="154"/>
      <c r="LYV163" s="154"/>
      <c r="LYW163" s="154"/>
      <c r="LYX163" s="154"/>
      <c r="LYY163" s="154"/>
      <c r="LYZ163" s="154"/>
      <c r="LZA163" s="154"/>
      <c r="LZB163" s="154"/>
      <c r="LZC163" s="154"/>
      <c r="LZD163" s="154"/>
      <c r="LZE163" s="154"/>
      <c r="LZF163" s="154"/>
      <c r="LZG163" s="154"/>
      <c r="LZH163" s="154"/>
      <c r="LZI163" s="154"/>
      <c r="LZJ163" s="154"/>
      <c r="LZK163" s="154"/>
      <c r="LZL163" s="154"/>
      <c r="LZM163" s="154"/>
      <c r="LZN163" s="154"/>
      <c r="LZO163" s="154"/>
      <c r="LZP163" s="154"/>
      <c r="LZQ163" s="154"/>
      <c r="LZR163" s="154"/>
      <c r="LZS163" s="154"/>
      <c r="LZT163" s="154"/>
      <c r="LZU163" s="154"/>
      <c r="LZV163" s="154"/>
      <c r="LZW163" s="154"/>
      <c r="LZX163" s="154"/>
      <c r="LZY163" s="154"/>
      <c r="LZZ163" s="154"/>
      <c r="MAA163" s="154"/>
      <c r="MAB163" s="154"/>
      <c r="MAC163" s="154"/>
      <c r="MAD163" s="154"/>
      <c r="MAE163" s="154"/>
      <c r="MAF163" s="154"/>
      <c r="MAG163" s="154"/>
      <c r="MAH163" s="154"/>
      <c r="MAI163" s="154"/>
      <c r="MAJ163" s="154"/>
      <c r="MAK163" s="154"/>
      <c r="MAL163" s="154"/>
      <c r="MAM163" s="154"/>
      <c r="MAN163" s="154"/>
      <c r="MAO163" s="154"/>
      <c r="MAP163" s="154"/>
      <c r="MAQ163" s="154"/>
      <c r="MAR163" s="154"/>
      <c r="MAS163" s="154"/>
      <c r="MAT163" s="154"/>
      <c r="MAU163" s="154"/>
      <c r="MAV163" s="154"/>
      <c r="MAW163" s="154"/>
      <c r="MAX163" s="154"/>
      <c r="MAY163" s="154"/>
      <c r="MAZ163" s="154"/>
      <c r="MBA163" s="154"/>
      <c r="MBB163" s="154"/>
      <c r="MBC163" s="154"/>
      <c r="MBD163" s="154"/>
      <c r="MBE163" s="154"/>
      <c r="MBF163" s="154"/>
      <c r="MBG163" s="154"/>
      <c r="MBH163" s="154"/>
      <c r="MBI163" s="154"/>
      <c r="MBJ163" s="154"/>
      <c r="MBK163" s="154"/>
      <c r="MBL163" s="154"/>
      <c r="MBM163" s="154"/>
      <c r="MBN163" s="154"/>
      <c r="MBO163" s="154"/>
      <c r="MBP163" s="154"/>
      <c r="MBQ163" s="154"/>
      <c r="MBR163" s="154"/>
      <c r="MBS163" s="154"/>
      <c r="MBT163" s="154"/>
      <c r="MBU163" s="154"/>
      <c r="MBV163" s="154"/>
      <c r="MBW163" s="154"/>
      <c r="MBX163" s="154"/>
      <c r="MBY163" s="154"/>
      <c r="MBZ163" s="154"/>
      <c r="MCA163" s="154"/>
      <c r="MCB163" s="154"/>
      <c r="MCC163" s="154"/>
      <c r="MCD163" s="154"/>
      <c r="MCE163" s="154"/>
      <c r="MCF163" s="154"/>
      <c r="MCG163" s="154"/>
      <c r="MCH163" s="154"/>
      <c r="MCI163" s="154"/>
      <c r="MCJ163" s="154"/>
      <c r="MCK163" s="154"/>
      <c r="MCL163" s="154"/>
      <c r="MCM163" s="154"/>
      <c r="MCN163" s="154"/>
      <c r="MCO163" s="154"/>
      <c r="MCP163" s="154"/>
      <c r="MCQ163" s="154"/>
      <c r="MCR163" s="154"/>
      <c r="MCS163" s="154"/>
      <c r="MCT163" s="154"/>
      <c r="MCU163" s="154"/>
      <c r="MCV163" s="154"/>
      <c r="MCW163" s="154"/>
      <c r="MCX163" s="154"/>
      <c r="MCY163" s="154"/>
      <c r="MCZ163" s="154"/>
      <c r="MDA163" s="154"/>
      <c r="MDB163" s="154"/>
      <c r="MDC163" s="154"/>
      <c r="MDD163" s="154"/>
      <c r="MDE163" s="154"/>
      <c r="MDF163" s="154"/>
      <c r="MDG163" s="154"/>
      <c r="MDH163" s="154"/>
      <c r="MDI163" s="154"/>
      <c r="MDJ163" s="154"/>
      <c r="MDK163" s="154"/>
      <c r="MDL163" s="154"/>
      <c r="MDM163" s="154"/>
      <c r="MDN163" s="154"/>
      <c r="MDO163" s="154"/>
      <c r="MDP163" s="154"/>
      <c r="MDQ163" s="154"/>
      <c r="MDR163" s="154"/>
      <c r="MDS163" s="154"/>
      <c r="MDT163" s="154"/>
      <c r="MDU163" s="154"/>
      <c r="MDV163" s="154"/>
      <c r="MDW163" s="154"/>
      <c r="MDX163" s="154"/>
      <c r="MDY163" s="154"/>
      <c r="MDZ163" s="154"/>
      <c r="MEA163" s="154"/>
      <c r="MEB163" s="154"/>
      <c r="MEC163" s="154"/>
      <c r="MED163" s="154"/>
      <c r="MEE163" s="154"/>
      <c r="MEF163" s="154"/>
      <c r="MEG163" s="154"/>
      <c r="MEH163" s="154"/>
      <c r="MEI163" s="154"/>
      <c r="MEJ163" s="154"/>
      <c r="MEK163" s="154"/>
      <c r="MEL163" s="154"/>
      <c r="MEM163" s="154"/>
      <c r="MEN163" s="154"/>
      <c r="MEO163" s="154"/>
      <c r="MEP163" s="154"/>
      <c r="MEQ163" s="154"/>
      <c r="MER163" s="154"/>
      <c r="MES163" s="154"/>
      <c r="MET163" s="154"/>
      <c r="MEU163" s="154"/>
      <c r="MEV163" s="154"/>
      <c r="MEW163" s="154"/>
      <c r="MEX163" s="154"/>
      <c r="MEY163" s="154"/>
      <c r="MEZ163" s="154"/>
      <c r="MFA163" s="154"/>
      <c r="MFB163" s="154"/>
      <c r="MFC163" s="154"/>
      <c r="MFD163" s="154"/>
      <c r="MFE163" s="154"/>
      <c r="MFF163" s="154"/>
      <c r="MFG163" s="154"/>
      <c r="MFH163" s="154"/>
      <c r="MFI163" s="154"/>
      <c r="MFJ163" s="154"/>
      <c r="MFK163" s="154"/>
      <c r="MFL163" s="154"/>
      <c r="MFM163" s="154"/>
      <c r="MFN163" s="154"/>
      <c r="MFO163" s="154"/>
      <c r="MFP163" s="154"/>
      <c r="MFQ163" s="154"/>
      <c r="MFR163" s="154"/>
      <c r="MFS163" s="154"/>
      <c r="MFT163" s="154"/>
      <c r="MFU163" s="154"/>
      <c r="MFV163" s="154"/>
      <c r="MFW163" s="154"/>
      <c r="MFX163" s="154"/>
      <c r="MFY163" s="154"/>
      <c r="MFZ163" s="154"/>
      <c r="MGA163" s="154"/>
      <c r="MGB163" s="154"/>
      <c r="MGC163" s="154"/>
      <c r="MGD163" s="154"/>
      <c r="MGE163" s="154"/>
      <c r="MGF163" s="154"/>
      <c r="MGG163" s="154"/>
      <c r="MGH163" s="154"/>
      <c r="MGI163" s="154"/>
      <c r="MGJ163" s="154"/>
      <c r="MGK163" s="154"/>
      <c r="MGL163" s="154"/>
      <c r="MGM163" s="154"/>
      <c r="MGN163" s="154"/>
      <c r="MGO163" s="154"/>
      <c r="MGP163" s="154"/>
      <c r="MGQ163" s="154"/>
      <c r="MGR163" s="154"/>
      <c r="MGS163" s="154"/>
      <c r="MGT163" s="154"/>
      <c r="MGU163" s="154"/>
      <c r="MGV163" s="154"/>
      <c r="MGW163" s="154"/>
      <c r="MGX163" s="154"/>
      <c r="MGY163" s="154"/>
      <c r="MGZ163" s="154"/>
      <c r="MHA163" s="154"/>
      <c r="MHB163" s="154"/>
      <c r="MHC163" s="154"/>
      <c r="MHD163" s="154"/>
      <c r="MHE163" s="154"/>
      <c r="MHF163" s="154"/>
      <c r="MHG163" s="154"/>
      <c r="MHH163" s="154"/>
      <c r="MHI163" s="154"/>
      <c r="MHJ163" s="154"/>
      <c r="MHK163" s="154"/>
      <c r="MHL163" s="154"/>
      <c r="MHM163" s="154"/>
      <c r="MHN163" s="154"/>
      <c r="MHO163" s="154"/>
      <c r="MHP163" s="154"/>
      <c r="MHQ163" s="154"/>
      <c r="MHR163" s="154"/>
      <c r="MHS163" s="154"/>
      <c r="MHT163" s="154"/>
      <c r="MHU163" s="154"/>
      <c r="MHV163" s="154"/>
      <c r="MHW163" s="154"/>
      <c r="MHX163" s="154"/>
      <c r="MHY163" s="154"/>
      <c r="MHZ163" s="154"/>
      <c r="MIA163" s="154"/>
      <c r="MIB163" s="154"/>
      <c r="MIC163" s="154"/>
      <c r="MID163" s="154"/>
      <c r="MIE163" s="154"/>
      <c r="MIF163" s="154"/>
      <c r="MIG163" s="154"/>
      <c r="MIH163" s="154"/>
      <c r="MII163" s="154"/>
      <c r="MIJ163" s="154"/>
      <c r="MIK163" s="154"/>
      <c r="MIL163" s="154"/>
      <c r="MIM163" s="154"/>
      <c r="MIN163" s="154"/>
      <c r="MIO163" s="154"/>
      <c r="MIP163" s="154"/>
      <c r="MIQ163" s="154"/>
      <c r="MIR163" s="154"/>
      <c r="MIS163" s="154"/>
      <c r="MIT163" s="154"/>
      <c r="MIU163" s="154"/>
      <c r="MIV163" s="154"/>
      <c r="MIW163" s="154"/>
      <c r="MIX163" s="154"/>
      <c r="MIY163" s="154"/>
      <c r="MIZ163" s="154"/>
      <c r="MJA163" s="154"/>
      <c r="MJB163" s="154"/>
      <c r="MJC163" s="154"/>
      <c r="MJD163" s="154"/>
      <c r="MJE163" s="154"/>
      <c r="MJF163" s="154"/>
      <c r="MJG163" s="154"/>
      <c r="MJH163" s="154"/>
      <c r="MJI163" s="154"/>
      <c r="MJJ163" s="154"/>
      <c r="MJK163" s="154"/>
      <c r="MJL163" s="154"/>
      <c r="MJM163" s="154"/>
      <c r="MJN163" s="154"/>
      <c r="MJO163" s="154"/>
      <c r="MJP163" s="154"/>
      <c r="MJQ163" s="154"/>
      <c r="MJR163" s="154"/>
      <c r="MJS163" s="154"/>
      <c r="MJT163" s="154"/>
      <c r="MJU163" s="154"/>
      <c r="MJV163" s="154"/>
      <c r="MJW163" s="154"/>
      <c r="MJX163" s="154"/>
      <c r="MJY163" s="154"/>
      <c r="MJZ163" s="154"/>
      <c r="MKA163" s="154"/>
      <c r="MKB163" s="154"/>
      <c r="MKC163" s="154"/>
      <c r="MKD163" s="154"/>
      <c r="MKE163" s="154"/>
      <c r="MKF163" s="154"/>
      <c r="MKG163" s="154"/>
      <c r="MKH163" s="154"/>
      <c r="MKI163" s="154"/>
      <c r="MKJ163" s="154"/>
      <c r="MKK163" s="154"/>
      <c r="MKL163" s="154"/>
      <c r="MKM163" s="154"/>
      <c r="MKN163" s="154"/>
      <c r="MKO163" s="154"/>
      <c r="MKP163" s="154"/>
      <c r="MKQ163" s="154"/>
      <c r="MKR163" s="154"/>
      <c r="MKS163" s="154"/>
      <c r="MKT163" s="154"/>
      <c r="MKU163" s="154"/>
      <c r="MKV163" s="154"/>
      <c r="MKW163" s="154"/>
      <c r="MKX163" s="154"/>
      <c r="MKY163" s="154"/>
      <c r="MKZ163" s="154"/>
      <c r="MLA163" s="154"/>
      <c r="MLB163" s="154"/>
      <c r="MLC163" s="154"/>
      <c r="MLD163" s="154"/>
      <c r="MLE163" s="154"/>
      <c r="MLF163" s="154"/>
      <c r="MLG163" s="154"/>
      <c r="MLH163" s="154"/>
      <c r="MLI163" s="154"/>
      <c r="MLJ163" s="154"/>
      <c r="MLK163" s="154"/>
      <c r="MLL163" s="154"/>
      <c r="MLM163" s="154"/>
      <c r="MLN163" s="154"/>
      <c r="MLO163" s="154"/>
      <c r="MLP163" s="154"/>
      <c r="MLQ163" s="154"/>
      <c r="MLR163" s="154"/>
      <c r="MLS163" s="154"/>
      <c r="MLT163" s="154"/>
      <c r="MLU163" s="154"/>
      <c r="MLV163" s="154"/>
      <c r="MLW163" s="154"/>
      <c r="MLX163" s="154"/>
      <c r="MLY163" s="154"/>
      <c r="MLZ163" s="154"/>
      <c r="MMA163" s="154"/>
      <c r="MMB163" s="154"/>
      <c r="MMC163" s="154"/>
      <c r="MMD163" s="154"/>
      <c r="MME163" s="154"/>
      <c r="MMF163" s="154"/>
      <c r="MMG163" s="154"/>
      <c r="MMH163" s="154"/>
      <c r="MMI163" s="154"/>
      <c r="MMJ163" s="154"/>
      <c r="MMK163" s="154"/>
      <c r="MML163" s="154"/>
      <c r="MMM163" s="154"/>
      <c r="MMN163" s="154"/>
      <c r="MMO163" s="154"/>
      <c r="MMP163" s="154"/>
      <c r="MMQ163" s="154"/>
      <c r="MMR163" s="154"/>
      <c r="MMS163" s="154"/>
      <c r="MMT163" s="154"/>
      <c r="MMU163" s="154"/>
      <c r="MMV163" s="154"/>
      <c r="MMW163" s="154"/>
      <c r="MMX163" s="154"/>
      <c r="MMY163" s="154"/>
      <c r="MMZ163" s="154"/>
      <c r="MNA163" s="154"/>
      <c r="MNB163" s="154"/>
      <c r="MNC163" s="154"/>
      <c r="MND163" s="154"/>
      <c r="MNE163" s="154"/>
      <c r="MNF163" s="154"/>
      <c r="MNG163" s="154"/>
      <c r="MNH163" s="154"/>
      <c r="MNI163" s="154"/>
      <c r="MNJ163" s="154"/>
      <c r="MNK163" s="154"/>
      <c r="MNL163" s="154"/>
      <c r="MNM163" s="154"/>
      <c r="MNN163" s="154"/>
      <c r="MNO163" s="154"/>
      <c r="MNP163" s="154"/>
      <c r="MNQ163" s="154"/>
      <c r="MNR163" s="154"/>
      <c r="MNS163" s="154"/>
      <c r="MNT163" s="154"/>
      <c r="MNU163" s="154"/>
      <c r="MNV163" s="154"/>
      <c r="MNW163" s="154"/>
      <c r="MNX163" s="154"/>
      <c r="MNY163" s="154"/>
      <c r="MNZ163" s="154"/>
      <c r="MOA163" s="154"/>
      <c r="MOB163" s="154"/>
      <c r="MOC163" s="154"/>
      <c r="MOD163" s="154"/>
      <c r="MOE163" s="154"/>
      <c r="MOF163" s="154"/>
      <c r="MOG163" s="154"/>
      <c r="MOH163" s="154"/>
      <c r="MOI163" s="154"/>
      <c r="MOJ163" s="154"/>
      <c r="MOK163" s="154"/>
      <c r="MOL163" s="154"/>
      <c r="MOM163" s="154"/>
      <c r="MON163" s="154"/>
      <c r="MOO163" s="154"/>
      <c r="MOP163" s="154"/>
      <c r="MOQ163" s="154"/>
      <c r="MOR163" s="154"/>
      <c r="MOS163" s="154"/>
      <c r="MOT163" s="154"/>
      <c r="MOU163" s="154"/>
      <c r="MOV163" s="154"/>
      <c r="MOW163" s="154"/>
      <c r="MOX163" s="154"/>
      <c r="MOY163" s="154"/>
      <c r="MOZ163" s="154"/>
      <c r="MPA163" s="154"/>
      <c r="MPB163" s="154"/>
      <c r="MPC163" s="154"/>
      <c r="MPD163" s="154"/>
      <c r="MPE163" s="154"/>
      <c r="MPF163" s="154"/>
      <c r="MPG163" s="154"/>
      <c r="MPH163" s="154"/>
      <c r="MPI163" s="154"/>
      <c r="MPJ163" s="154"/>
      <c r="MPK163" s="154"/>
      <c r="MPL163" s="154"/>
      <c r="MPM163" s="154"/>
      <c r="MPN163" s="154"/>
      <c r="MPO163" s="154"/>
      <c r="MPP163" s="154"/>
      <c r="MPQ163" s="154"/>
      <c r="MPR163" s="154"/>
      <c r="MPS163" s="154"/>
      <c r="MPT163" s="154"/>
      <c r="MPU163" s="154"/>
      <c r="MPV163" s="154"/>
      <c r="MPW163" s="154"/>
      <c r="MPX163" s="154"/>
      <c r="MPY163" s="154"/>
      <c r="MPZ163" s="154"/>
      <c r="MQA163" s="154"/>
      <c r="MQB163" s="154"/>
      <c r="MQC163" s="154"/>
      <c r="MQD163" s="154"/>
      <c r="MQE163" s="154"/>
      <c r="MQF163" s="154"/>
      <c r="MQG163" s="154"/>
      <c r="MQH163" s="154"/>
      <c r="MQI163" s="154"/>
      <c r="MQJ163" s="154"/>
      <c r="MQK163" s="154"/>
      <c r="MQL163" s="154"/>
      <c r="MQM163" s="154"/>
      <c r="MQN163" s="154"/>
      <c r="MQO163" s="154"/>
      <c r="MQP163" s="154"/>
      <c r="MQQ163" s="154"/>
      <c r="MQR163" s="154"/>
      <c r="MQS163" s="154"/>
      <c r="MQT163" s="154"/>
      <c r="MQU163" s="154"/>
      <c r="MQV163" s="154"/>
      <c r="MQW163" s="154"/>
      <c r="MQX163" s="154"/>
      <c r="MQY163" s="154"/>
      <c r="MQZ163" s="154"/>
      <c r="MRA163" s="154"/>
      <c r="MRB163" s="154"/>
      <c r="MRC163" s="154"/>
      <c r="MRD163" s="154"/>
      <c r="MRE163" s="154"/>
      <c r="MRF163" s="154"/>
      <c r="MRG163" s="154"/>
      <c r="MRH163" s="154"/>
      <c r="MRI163" s="154"/>
      <c r="MRJ163" s="154"/>
      <c r="MRK163" s="154"/>
      <c r="MRL163" s="154"/>
      <c r="MRM163" s="154"/>
      <c r="MRN163" s="154"/>
      <c r="MRO163" s="154"/>
      <c r="MRP163" s="154"/>
      <c r="MRQ163" s="154"/>
      <c r="MRR163" s="154"/>
      <c r="MRS163" s="154"/>
      <c r="MRT163" s="154"/>
      <c r="MRU163" s="154"/>
      <c r="MRV163" s="154"/>
      <c r="MRW163" s="154"/>
      <c r="MRX163" s="154"/>
      <c r="MRY163" s="154"/>
      <c r="MRZ163" s="154"/>
      <c r="MSA163" s="154"/>
      <c r="MSB163" s="154"/>
      <c r="MSC163" s="154"/>
      <c r="MSD163" s="154"/>
      <c r="MSE163" s="154"/>
      <c r="MSF163" s="154"/>
      <c r="MSG163" s="154"/>
      <c r="MSH163" s="154"/>
      <c r="MSI163" s="154"/>
      <c r="MSJ163" s="154"/>
      <c r="MSK163" s="154"/>
      <c r="MSL163" s="154"/>
      <c r="MSM163" s="154"/>
      <c r="MSN163" s="154"/>
      <c r="MSO163" s="154"/>
      <c r="MSP163" s="154"/>
      <c r="MSQ163" s="154"/>
      <c r="MSR163" s="154"/>
      <c r="MSS163" s="154"/>
      <c r="MST163" s="154"/>
      <c r="MSU163" s="154"/>
      <c r="MSV163" s="154"/>
      <c r="MSW163" s="154"/>
      <c r="MSX163" s="154"/>
      <c r="MSY163" s="154"/>
      <c r="MSZ163" s="154"/>
      <c r="MTA163" s="154"/>
      <c r="MTB163" s="154"/>
      <c r="MTC163" s="154"/>
      <c r="MTD163" s="154"/>
      <c r="MTE163" s="154"/>
      <c r="MTF163" s="154"/>
      <c r="MTG163" s="154"/>
      <c r="MTH163" s="154"/>
      <c r="MTI163" s="154"/>
      <c r="MTJ163" s="154"/>
      <c r="MTK163" s="154"/>
      <c r="MTL163" s="154"/>
      <c r="MTM163" s="154"/>
      <c r="MTN163" s="154"/>
      <c r="MTO163" s="154"/>
      <c r="MTP163" s="154"/>
      <c r="MTQ163" s="154"/>
      <c r="MTR163" s="154"/>
      <c r="MTS163" s="154"/>
      <c r="MTT163" s="154"/>
      <c r="MTU163" s="154"/>
      <c r="MTV163" s="154"/>
      <c r="MTW163" s="154"/>
      <c r="MTX163" s="154"/>
      <c r="MTY163" s="154"/>
      <c r="MTZ163" s="154"/>
      <c r="MUA163" s="154"/>
      <c r="MUB163" s="154"/>
      <c r="MUC163" s="154"/>
      <c r="MUD163" s="154"/>
      <c r="MUE163" s="154"/>
      <c r="MUF163" s="154"/>
      <c r="MUG163" s="154"/>
      <c r="MUH163" s="154"/>
      <c r="MUI163" s="154"/>
      <c r="MUJ163" s="154"/>
      <c r="MUK163" s="154"/>
      <c r="MUL163" s="154"/>
      <c r="MUM163" s="154"/>
      <c r="MUN163" s="154"/>
      <c r="MUO163" s="154"/>
      <c r="MUP163" s="154"/>
      <c r="MUQ163" s="154"/>
      <c r="MUR163" s="154"/>
      <c r="MUS163" s="154"/>
      <c r="MUT163" s="154"/>
      <c r="MUU163" s="154"/>
      <c r="MUV163" s="154"/>
      <c r="MUW163" s="154"/>
      <c r="MUX163" s="154"/>
      <c r="MUY163" s="154"/>
      <c r="MUZ163" s="154"/>
      <c r="MVA163" s="154"/>
      <c r="MVB163" s="154"/>
      <c r="MVC163" s="154"/>
      <c r="MVD163" s="154"/>
      <c r="MVE163" s="154"/>
      <c r="MVF163" s="154"/>
      <c r="MVG163" s="154"/>
      <c r="MVH163" s="154"/>
      <c r="MVI163" s="154"/>
      <c r="MVJ163" s="154"/>
      <c r="MVK163" s="154"/>
      <c r="MVL163" s="154"/>
      <c r="MVM163" s="154"/>
      <c r="MVN163" s="154"/>
      <c r="MVO163" s="154"/>
      <c r="MVP163" s="154"/>
      <c r="MVQ163" s="154"/>
      <c r="MVR163" s="154"/>
      <c r="MVS163" s="154"/>
      <c r="MVT163" s="154"/>
      <c r="MVU163" s="154"/>
      <c r="MVV163" s="154"/>
      <c r="MVW163" s="154"/>
      <c r="MVX163" s="154"/>
      <c r="MVY163" s="154"/>
      <c r="MVZ163" s="154"/>
      <c r="MWA163" s="154"/>
      <c r="MWB163" s="154"/>
      <c r="MWC163" s="154"/>
      <c r="MWD163" s="154"/>
      <c r="MWE163" s="154"/>
      <c r="MWF163" s="154"/>
      <c r="MWG163" s="154"/>
      <c r="MWH163" s="154"/>
      <c r="MWI163" s="154"/>
      <c r="MWJ163" s="154"/>
      <c r="MWK163" s="154"/>
      <c r="MWL163" s="154"/>
      <c r="MWM163" s="154"/>
      <c r="MWN163" s="154"/>
      <c r="MWO163" s="154"/>
      <c r="MWP163" s="154"/>
      <c r="MWQ163" s="154"/>
      <c r="MWR163" s="154"/>
      <c r="MWS163" s="154"/>
      <c r="MWT163" s="154"/>
      <c r="MWU163" s="154"/>
      <c r="MWV163" s="154"/>
      <c r="MWW163" s="154"/>
      <c r="MWX163" s="154"/>
      <c r="MWY163" s="154"/>
      <c r="MWZ163" s="154"/>
      <c r="MXA163" s="154"/>
      <c r="MXB163" s="154"/>
      <c r="MXC163" s="154"/>
      <c r="MXD163" s="154"/>
      <c r="MXE163" s="154"/>
      <c r="MXF163" s="154"/>
      <c r="MXG163" s="154"/>
      <c r="MXH163" s="154"/>
      <c r="MXI163" s="154"/>
      <c r="MXJ163" s="154"/>
      <c r="MXK163" s="154"/>
      <c r="MXL163" s="154"/>
      <c r="MXM163" s="154"/>
      <c r="MXN163" s="154"/>
      <c r="MXO163" s="154"/>
      <c r="MXP163" s="154"/>
      <c r="MXQ163" s="154"/>
      <c r="MXR163" s="154"/>
      <c r="MXS163" s="154"/>
      <c r="MXT163" s="154"/>
      <c r="MXU163" s="154"/>
      <c r="MXV163" s="154"/>
      <c r="MXW163" s="154"/>
      <c r="MXX163" s="154"/>
      <c r="MXY163" s="154"/>
      <c r="MXZ163" s="154"/>
      <c r="MYA163" s="154"/>
      <c r="MYB163" s="154"/>
      <c r="MYC163" s="154"/>
      <c r="MYD163" s="154"/>
      <c r="MYE163" s="154"/>
      <c r="MYF163" s="154"/>
      <c r="MYG163" s="154"/>
      <c r="MYH163" s="154"/>
      <c r="MYI163" s="154"/>
      <c r="MYJ163" s="154"/>
      <c r="MYK163" s="154"/>
      <c r="MYL163" s="154"/>
      <c r="MYM163" s="154"/>
      <c r="MYN163" s="154"/>
      <c r="MYO163" s="154"/>
      <c r="MYP163" s="154"/>
      <c r="MYQ163" s="154"/>
      <c r="MYR163" s="154"/>
      <c r="MYS163" s="154"/>
      <c r="MYT163" s="154"/>
      <c r="MYU163" s="154"/>
      <c r="MYV163" s="154"/>
      <c r="MYW163" s="154"/>
      <c r="MYX163" s="154"/>
      <c r="MYY163" s="154"/>
      <c r="MYZ163" s="154"/>
      <c r="MZA163" s="154"/>
      <c r="MZB163" s="154"/>
      <c r="MZC163" s="154"/>
      <c r="MZD163" s="154"/>
      <c r="MZE163" s="154"/>
      <c r="MZF163" s="154"/>
      <c r="MZG163" s="154"/>
      <c r="MZH163" s="154"/>
      <c r="MZI163" s="154"/>
      <c r="MZJ163" s="154"/>
      <c r="MZK163" s="154"/>
      <c r="MZL163" s="154"/>
      <c r="MZM163" s="154"/>
      <c r="MZN163" s="154"/>
      <c r="MZO163" s="154"/>
      <c r="MZP163" s="154"/>
      <c r="MZQ163" s="154"/>
      <c r="MZR163" s="154"/>
      <c r="MZS163" s="154"/>
      <c r="MZT163" s="154"/>
      <c r="MZU163" s="154"/>
      <c r="MZV163" s="154"/>
      <c r="MZW163" s="154"/>
      <c r="MZX163" s="154"/>
      <c r="MZY163" s="154"/>
      <c r="MZZ163" s="154"/>
      <c r="NAA163" s="154"/>
      <c r="NAB163" s="154"/>
      <c r="NAC163" s="154"/>
      <c r="NAD163" s="154"/>
      <c r="NAE163" s="154"/>
      <c r="NAF163" s="154"/>
      <c r="NAG163" s="154"/>
      <c r="NAH163" s="154"/>
      <c r="NAI163" s="154"/>
      <c r="NAJ163" s="154"/>
      <c r="NAK163" s="154"/>
      <c r="NAL163" s="154"/>
      <c r="NAM163" s="154"/>
      <c r="NAN163" s="154"/>
      <c r="NAO163" s="154"/>
      <c r="NAP163" s="154"/>
      <c r="NAQ163" s="154"/>
      <c r="NAR163" s="154"/>
      <c r="NAS163" s="154"/>
      <c r="NAT163" s="154"/>
      <c r="NAU163" s="154"/>
      <c r="NAV163" s="154"/>
      <c r="NAW163" s="154"/>
      <c r="NAX163" s="154"/>
      <c r="NAY163" s="154"/>
      <c r="NAZ163" s="154"/>
      <c r="NBA163" s="154"/>
      <c r="NBB163" s="154"/>
      <c r="NBC163" s="154"/>
      <c r="NBD163" s="154"/>
      <c r="NBE163" s="154"/>
      <c r="NBF163" s="154"/>
      <c r="NBG163" s="154"/>
      <c r="NBH163" s="154"/>
      <c r="NBI163" s="154"/>
      <c r="NBJ163" s="154"/>
      <c r="NBK163" s="154"/>
      <c r="NBL163" s="154"/>
      <c r="NBM163" s="154"/>
      <c r="NBN163" s="154"/>
      <c r="NBO163" s="154"/>
      <c r="NBP163" s="154"/>
      <c r="NBQ163" s="154"/>
      <c r="NBR163" s="154"/>
      <c r="NBS163" s="154"/>
      <c r="NBT163" s="154"/>
      <c r="NBU163" s="154"/>
      <c r="NBV163" s="154"/>
      <c r="NBW163" s="154"/>
      <c r="NBX163" s="154"/>
      <c r="NBY163" s="154"/>
      <c r="NBZ163" s="154"/>
      <c r="NCA163" s="154"/>
      <c r="NCB163" s="154"/>
      <c r="NCC163" s="154"/>
      <c r="NCD163" s="154"/>
      <c r="NCE163" s="154"/>
      <c r="NCF163" s="154"/>
      <c r="NCG163" s="154"/>
      <c r="NCH163" s="154"/>
      <c r="NCI163" s="154"/>
      <c r="NCJ163" s="154"/>
      <c r="NCK163" s="154"/>
      <c r="NCL163" s="154"/>
      <c r="NCM163" s="154"/>
      <c r="NCN163" s="154"/>
      <c r="NCO163" s="154"/>
      <c r="NCP163" s="154"/>
      <c r="NCQ163" s="154"/>
      <c r="NCR163" s="154"/>
      <c r="NCS163" s="154"/>
      <c r="NCT163" s="154"/>
      <c r="NCU163" s="154"/>
      <c r="NCV163" s="154"/>
      <c r="NCW163" s="154"/>
      <c r="NCX163" s="154"/>
      <c r="NCY163" s="154"/>
      <c r="NCZ163" s="154"/>
      <c r="NDA163" s="154"/>
      <c r="NDB163" s="154"/>
      <c r="NDC163" s="154"/>
      <c r="NDD163" s="154"/>
      <c r="NDE163" s="154"/>
      <c r="NDF163" s="154"/>
      <c r="NDG163" s="154"/>
      <c r="NDH163" s="154"/>
      <c r="NDI163" s="154"/>
      <c r="NDJ163" s="154"/>
      <c r="NDK163" s="154"/>
      <c r="NDL163" s="154"/>
      <c r="NDM163" s="154"/>
      <c r="NDN163" s="154"/>
      <c r="NDO163" s="154"/>
      <c r="NDP163" s="154"/>
      <c r="NDQ163" s="154"/>
      <c r="NDR163" s="154"/>
      <c r="NDS163" s="154"/>
      <c r="NDT163" s="154"/>
      <c r="NDU163" s="154"/>
      <c r="NDV163" s="154"/>
      <c r="NDW163" s="154"/>
      <c r="NDX163" s="154"/>
      <c r="NDY163" s="154"/>
      <c r="NDZ163" s="154"/>
      <c r="NEA163" s="154"/>
      <c r="NEB163" s="154"/>
      <c r="NEC163" s="154"/>
      <c r="NED163" s="154"/>
      <c r="NEE163" s="154"/>
      <c r="NEF163" s="154"/>
      <c r="NEG163" s="154"/>
      <c r="NEH163" s="154"/>
      <c r="NEI163" s="154"/>
      <c r="NEJ163" s="154"/>
      <c r="NEK163" s="154"/>
      <c r="NEL163" s="154"/>
      <c r="NEM163" s="154"/>
      <c r="NEN163" s="154"/>
      <c r="NEO163" s="154"/>
      <c r="NEP163" s="154"/>
      <c r="NEQ163" s="154"/>
      <c r="NER163" s="154"/>
      <c r="NES163" s="154"/>
      <c r="NET163" s="154"/>
      <c r="NEU163" s="154"/>
      <c r="NEV163" s="154"/>
      <c r="NEW163" s="154"/>
      <c r="NEX163" s="154"/>
      <c r="NEY163" s="154"/>
      <c r="NEZ163" s="154"/>
      <c r="NFA163" s="154"/>
      <c r="NFB163" s="154"/>
      <c r="NFC163" s="154"/>
      <c r="NFD163" s="154"/>
      <c r="NFE163" s="154"/>
      <c r="NFF163" s="154"/>
      <c r="NFG163" s="154"/>
      <c r="NFH163" s="154"/>
      <c r="NFI163" s="154"/>
      <c r="NFJ163" s="154"/>
      <c r="NFK163" s="154"/>
      <c r="NFL163" s="154"/>
      <c r="NFM163" s="154"/>
      <c r="NFN163" s="154"/>
      <c r="NFO163" s="154"/>
      <c r="NFP163" s="154"/>
      <c r="NFQ163" s="154"/>
      <c r="NFR163" s="154"/>
      <c r="NFS163" s="154"/>
      <c r="NFT163" s="154"/>
      <c r="NFU163" s="154"/>
      <c r="NFV163" s="154"/>
      <c r="NFW163" s="154"/>
      <c r="NFX163" s="154"/>
      <c r="NFY163" s="154"/>
      <c r="NFZ163" s="154"/>
      <c r="NGA163" s="154"/>
      <c r="NGB163" s="154"/>
      <c r="NGC163" s="154"/>
      <c r="NGD163" s="154"/>
      <c r="NGE163" s="154"/>
      <c r="NGF163" s="154"/>
      <c r="NGG163" s="154"/>
      <c r="NGH163" s="154"/>
      <c r="NGI163" s="154"/>
      <c r="NGJ163" s="154"/>
      <c r="NGK163" s="154"/>
      <c r="NGL163" s="154"/>
      <c r="NGM163" s="154"/>
      <c r="NGN163" s="154"/>
      <c r="NGO163" s="154"/>
      <c r="NGP163" s="154"/>
      <c r="NGQ163" s="154"/>
      <c r="NGR163" s="154"/>
      <c r="NGS163" s="154"/>
      <c r="NGT163" s="154"/>
      <c r="NGU163" s="154"/>
      <c r="NGV163" s="154"/>
      <c r="NGW163" s="154"/>
      <c r="NGX163" s="154"/>
      <c r="NGY163" s="154"/>
      <c r="NGZ163" s="154"/>
      <c r="NHA163" s="154"/>
      <c r="NHB163" s="154"/>
      <c r="NHC163" s="154"/>
      <c r="NHD163" s="154"/>
      <c r="NHE163" s="154"/>
      <c r="NHF163" s="154"/>
      <c r="NHG163" s="154"/>
      <c r="NHH163" s="154"/>
      <c r="NHI163" s="154"/>
      <c r="NHJ163" s="154"/>
      <c r="NHK163" s="154"/>
      <c r="NHL163" s="154"/>
      <c r="NHM163" s="154"/>
      <c r="NHN163" s="154"/>
      <c r="NHO163" s="154"/>
      <c r="NHP163" s="154"/>
      <c r="NHQ163" s="154"/>
      <c r="NHR163" s="154"/>
      <c r="NHS163" s="154"/>
      <c r="NHT163" s="154"/>
      <c r="NHU163" s="154"/>
      <c r="NHV163" s="154"/>
      <c r="NHW163" s="154"/>
      <c r="NHX163" s="154"/>
      <c r="NHY163" s="154"/>
      <c r="NHZ163" s="154"/>
      <c r="NIA163" s="154"/>
      <c r="NIB163" s="154"/>
      <c r="NIC163" s="154"/>
      <c r="NID163" s="154"/>
      <c r="NIE163" s="154"/>
      <c r="NIF163" s="154"/>
      <c r="NIG163" s="154"/>
      <c r="NIH163" s="154"/>
      <c r="NII163" s="154"/>
      <c r="NIJ163" s="154"/>
      <c r="NIK163" s="154"/>
      <c r="NIL163" s="154"/>
      <c r="NIM163" s="154"/>
      <c r="NIN163" s="154"/>
      <c r="NIO163" s="154"/>
      <c r="NIP163" s="154"/>
      <c r="NIQ163" s="154"/>
      <c r="NIR163" s="154"/>
      <c r="NIS163" s="154"/>
      <c r="NIT163" s="154"/>
      <c r="NIU163" s="154"/>
      <c r="NIV163" s="154"/>
      <c r="NIW163" s="154"/>
      <c r="NIX163" s="154"/>
      <c r="NIY163" s="154"/>
      <c r="NIZ163" s="154"/>
      <c r="NJA163" s="154"/>
      <c r="NJB163" s="154"/>
      <c r="NJC163" s="154"/>
      <c r="NJD163" s="154"/>
      <c r="NJE163" s="154"/>
      <c r="NJF163" s="154"/>
      <c r="NJG163" s="154"/>
      <c r="NJH163" s="154"/>
      <c r="NJI163" s="154"/>
      <c r="NJJ163" s="154"/>
      <c r="NJK163" s="154"/>
      <c r="NJL163" s="154"/>
      <c r="NJM163" s="154"/>
      <c r="NJN163" s="154"/>
      <c r="NJO163" s="154"/>
      <c r="NJP163" s="154"/>
      <c r="NJQ163" s="154"/>
      <c r="NJR163" s="154"/>
      <c r="NJS163" s="154"/>
      <c r="NJT163" s="154"/>
      <c r="NJU163" s="154"/>
      <c r="NJV163" s="154"/>
      <c r="NJW163" s="154"/>
      <c r="NJX163" s="154"/>
      <c r="NJY163" s="154"/>
      <c r="NJZ163" s="154"/>
      <c r="NKA163" s="154"/>
      <c r="NKB163" s="154"/>
      <c r="NKC163" s="154"/>
      <c r="NKD163" s="154"/>
      <c r="NKE163" s="154"/>
      <c r="NKF163" s="154"/>
      <c r="NKG163" s="154"/>
      <c r="NKH163" s="154"/>
      <c r="NKI163" s="154"/>
      <c r="NKJ163" s="154"/>
      <c r="NKK163" s="154"/>
      <c r="NKL163" s="154"/>
      <c r="NKM163" s="154"/>
      <c r="NKN163" s="154"/>
      <c r="NKO163" s="154"/>
      <c r="NKP163" s="154"/>
      <c r="NKQ163" s="154"/>
      <c r="NKR163" s="154"/>
      <c r="NKS163" s="154"/>
      <c r="NKT163" s="154"/>
      <c r="NKU163" s="154"/>
      <c r="NKV163" s="154"/>
      <c r="NKW163" s="154"/>
      <c r="NKX163" s="154"/>
      <c r="NKY163" s="154"/>
      <c r="NKZ163" s="154"/>
      <c r="NLA163" s="154"/>
      <c r="NLB163" s="154"/>
      <c r="NLC163" s="154"/>
      <c r="NLD163" s="154"/>
      <c r="NLE163" s="154"/>
      <c r="NLF163" s="154"/>
      <c r="NLG163" s="154"/>
      <c r="NLH163" s="154"/>
      <c r="NLI163" s="154"/>
      <c r="NLJ163" s="154"/>
      <c r="NLK163" s="154"/>
      <c r="NLL163" s="154"/>
      <c r="NLM163" s="154"/>
      <c r="NLN163" s="154"/>
      <c r="NLO163" s="154"/>
      <c r="NLP163" s="154"/>
      <c r="NLQ163" s="154"/>
      <c r="NLR163" s="154"/>
      <c r="NLS163" s="154"/>
      <c r="NLT163" s="154"/>
      <c r="NLU163" s="154"/>
      <c r="NLV163" s="154"/>
      <c r="NLW163" s="154"/>
      <c r="NLX163" s="154"/>
      <c r="NLY163" s="154"/>
      <c r="NLZ163" s="154"/>
      <c r="NMA163" s="154"/>
      <c r="NMB163" s="154"/>
      <c r="NMC163" s="154"/>
      <c r="NMD163" s="154"/>
      <c r="NME163" s="154"/>
      <c r="NMF163" s="154"/>
      <c r="NMG163" s="154"/>
      <c r="NMH163" s="154"/>
      <c r="NMI163" s="154"/>
      <c r="NMJ163" s="154"/>
      <c r="NMK163" s="154"/>
      <c r="NML163" s="154"/>
      <c r="NMM163" s="154"/>
      <c r="NMN163" s="154"/>
      <c r="NMO163" s="154"/>
      <c r="NMP163" s="154"/>
      <c r="NMQ163" s="154"/>
      <c r="NMR163" s="154"/>
      <c r="NMS163" s="154"/>
      <c r="NMT163" s="154"/>
      <c r="NMU163" s="154"/>
      <c r="NMV163" s="154"/>
      <c r="NMW163" s="154"/>
      <c r="NMX163" s="154"/>
      <c r="NMY163" s="154"/>
      <c r="NMZ163" s="154"/>
      <c r="NNA163" s="154"/>
      <c r="NNB163" s="154"/>
      <c r="NNC163" s="154"/>
      <c r="NND163" s="154"/>
      <c r="NNE163" s="154"/>
      <c r="NNF163" s="154"/>
      <c r="NNG163" s="154"/>
      <c r="NNH163" s="154"/>
      <c r="NNI163" s="154"/>
      <c r="NNJ163" s="154"/>
      <c r="NNK163" s="154"/>
      <c r="NNL163" s="154"/>
      <c r="NNM163" s="154"/>
      <c r="NNN163" s="154"/>
      <c r="NNO163" s="154"/>
      <c r="NNP163" s="154"/>
      <c r="NNQ163" s="154"/>
      <c r="NNR163" s="154"/>
      <c r="NNS163" s="154"/>
      <c r="NNT163" s="154"/>
      <c r="NNU163" s="154"/>
      <c r="NNV163" s="154"/>
      <c r="NNW163" s="154"/>
      <c r="NNX163" s="154"/>
      <c r="NNY163" s="154"/>
      <c r="NNZ163" s="154"/>
      <c r="NOA163" s="154"/>
      <c r="NOB163" s="154"/>
      <c r="NOC163" s="154"/>
      <c r="NOD163" s="154"/>
      <c r="NOE163" s="154"/>
      <c r="NOF163" s="154"/>
      <c r="NOG163" s="154"/>
      <c r="NOH163" s="154"/>
      <c r="NOI163" s="154"/>
      <c r="NOJ163" s="154"/>
      <c r="NOK163" s="154"/>
      <c r="NOL163" s="154"/>
      <c r="NOM163" s="154"/>
      <c r="NON163" s="154"/>
      <c r="NOO163" s="154"/>
      <c r="NOP163" s="154"/>
      <c r="NOQ163" s="154"/>
      <c r="NOR163" s="154"/>
      <c r="NOS163" s="154"/>
      <c r="NOT163" s="154"/>
      <c r="NOU163" s="154"/>
      <c r="NOV163" s="154"/>
      <c r="NOW163" s="154"/>
      <c r="NOX163" s="154"/>
      <c r="NOY163" s="154"/>
      <c r="NOZ163" s="154"/>
      <c r="NPA163" s="154"/>
      <c r="NPB163" s="154"/>
      <c r="NPC163" s="154"/>
      <c r="NPD163" s="154"/>
      <c r="NPE163" s="154"/>
      <c r="NPF163" s="154"/>
      <c r="NPG163" s="154"/>
      <c r="NPH163" s="154"/>
      <c r="NPI163" s="154"/>
      <c r="NPJ163" s="154"/>
      <c r="NPK163" s="154"/>
      <c r="NPL163" s="154"/>
      <c r="NPM163" s="154"/>
      <c r="NPN163" s="154"/>
      <c r="NPO163" s="154"/>
      <c r="NPP163" s="154"/>
      <c r="NPQ163" s="154"/>
      <c r="NPR163" s="154"/>
      <c r="NPS163" s="154"/>
      <c r="NPT163" s="154"/>
      <c r="NPU163" s="154"/>
      <c r="NPV163" s="154"/>
      <c r="NPW163" s="154"/>
      <c r="NPX163" s="154"/>
      <c r="NPY163" s="154"/>
      <c r="NPZ163" s="154"/>
      <c r="NQA163" s="154"/>
      <c r="NQB163" s="154"/>
      <c r="NQC163" s="154"/>
      <c r="NQD163" s="154"/>
      <c r="NQE163" s="154"/>
      <c r="NQF163" s="154"/>
      <c r="NQG163" s="154"/>
      <c r="NQH163" s="154"/>
      <c r="NQI163" s="154"/>
      <c r="NQJ163" s="154"/>
      <c r="NQK163" s="154"/>
      <c r="NQL163" s="154"/>
      <c r="NQM163" s="154"/>
      <c r="NQN163" s="154"/>
      <c r="NQO163" s="154"/>
      <c r="NQP163" s="154"/>
      <c r="NQQ163" s="154"/>
      <c r="NQR163" s="154"/>
      <c r="NQS163" s="154"/>
      <c r="NQT163" s="154"/>
      <c r="NQU163" s="154"/>
      <c r="NQV163" s="154"/>
      <c r="NQW163" s="154"/>
      <c r="NQX163" s="154"/>
      <c r="NQY163" s="154"/>
      <c r="NQZ163" s="154"/>
      <c r="NRA163" s="154"/>
      <c r="NRB163" s="154"/>
      <c r="NRC163" s="154"/>
      <c r="NRD163" s="154"/>
      <c r="NRE163" s="154"/>
      <c r="NRF163" s="154"/>
      <c r="NRG163" s="154"/>
      <c r="NRH163" s="154"/>
      <c r="NRI163" s="154"/>
      <c r="NRJ163" s="154"/>
      <c r="NRK163" s="154"/>
      <c r="NRL163" s="154"/>
      <c r="NRM163" s="154"/>
      <c r="NRN163" s="154"/>
      <c r="NRO163" s="154"/>
      <c r="NRP163" s="154"/>
      <c r="NRQ163" s="154"/>
      <c r="NRR163" s="154"/>
      <c r="NRS163" s="154"/>
      <c r="NRT163" s="154"/>
      <c r="NRU163" s="154"/>
      <c r="NRV163" s="154"/>
      <c r="NRW163" s="154"/>
      <c r="NRX163" s="154"/>
      <c r="NRY163" s="154"/>
      <c r="NRZ163" s="154"/>
      <c r="NSA163" s="154"/>
      <c r="NSB163" s="154"/>
      <c r="NSC163" s="154"/>
      <c r="NSD163" s="154"/>
      <c r="NSE163" s="154"/>
      <c r="NSF163" s="154"/>
      <c r="NSG163" s="154"/>
      <c r="NSH163" s="154"/>
      <c r="NSI163" s="154"/>
      <c r="NSJ163" s="154"/>
      <c r="NSK163" s="154"/>
      <c r="NSL163" s="154"/>
      <c r="NSM163" s="154"/>
      <c r="NSN163" s="154"/>
      <c r="NSO163" s="154"/>
      <c r="NSP163" s="154"/>
      <c r="NSQ163" s="154"/>
      <c r="NSR163" s="154"/>
      <c r="NSS163" s="154"/>
      <c r="NST163" s="154"/>
      <c r="NSU163" s="154"/>
      <c r="NSV163" s="154"/>
      <c r="NSW163" s="154"/>
      <c r="NSX163" s="154"/>
      <c r="NSY163" s="154"/>
      <c r="NSZ163" s="154"/>
      <c r="NTA163" s="154"/>
      <c r="NTB163" s="154"/>
      <c r="NTC163" s="154"/>
      <c r="NTD163" s="154"/>
      <c r="NTE163" s="154"/>
      <c r="NTF163" s="154"/>
      <c r="NTG163" s="154"/>
      <c r="NTH163" s="154"/>
      <c r="NTI163" s="154"/>
      <c r="NTJ163" s="154"/>
      <c r="NTK163" s="154"/>
      <c r="NTL163" s="154"/>
      <c r="NTM163" s="154"/>
      <c r="NTN163" s="154"/>
      <c r="NTO163" s="154"/>
      <c r="NTP163" s="154"/>
      <c r="NTQ163" s="154"/>
      <c r="NTR163" s="154"/>
      <c r="NTS163" s="154"/>
      <c r="NTT163" s="154"/>
      <c r="NTU163" s="154"/>
      <c r="NTV163" s="154"/>
      <c r="NTW163" s="154"/>
      <c r="NTX163" s="154"/>
      <c r="NTY163" s="154"/>
      <c r="NTZ163" s="154"/>
      <c r="NUA163" s="154"/>
      <c r="NUB163" s="154"/>
      <c r="NUC163" s="154"/>
      <c r="NUD163" s="154"/>
      <c r="NUE163" s="154"/>
      <c r="NUF163" s="154"/>
      <c r="NUG163" s="154"/>
      <c r="NUH163" s="154"/>
      <c r="NUI163" s="154"/>
      <c r="NUJ163" s="154"/>
      <c r="NUK163" s="154"/>
      <c r="NUL163" s="154"/>
      <c r="NUM163" s="154"/>
      <c r="NUN163" s="154"/>
      <c r="NUO163" s="154"/>
      <c r="NUP163" s="154"/>
      <c r="NUQ163" s="154"/>
      <c r="NUR163" s="154"/>
      <c r="NUS163" s="154"/>
      <c r="NUT163" s="154"/>
      <c r="NUU163" s="154"/>
      <c r="NUV163" s="154"/>
      <c r="NUW163" s="154"/>
      <c r="NUX163" s="154"/>
      <c r="NUY163" s="154"/>
      <c r="NUZ163" s="154"/>
      <c r="NVA163" s="154"/>
      <c r="NVB163" s="154"/>
      <c r="NVC163" s="154"/>
      <c r="NVD163" s="154"/>
      <c r="NVE163" s="154"/>
      <c r="NVF163" s="154"/>
      <c r="NVG163" s="154"/>
      <c r="NVH163" s="154"/>
      <c r="NVI163" s="154"/>
      <c r="NVJ163" s="154"/>
      <c r="NVK163" s="154"/>
      <c r="NVL163" s="154"/>
      <c r="NVM163" s="154"/>
      <c r="NVN163" s="154"/>
      <c r="NVO163" s="154"/>
      <c r="NVP163" s="154"/>
      <c r="NVQ163" s="154"/>
      <c r="NVR163" s="154"/>
      <c r="NVS163" s="154"/>
      <c r="NVT163" s="154"/>
      <c r="NVU163" s="154"/>
      <c r="NVV163" s="154"/>
      <c r="NVW163" s="154"/>
      <c r="NVX163" s="154"/>
      <c r="NVY163" s="154"/>
      <c r="NVZ163" s="154"/>
      <c r="NWA163" s="154"/>
      <c r="NWB163" s="154"/>
      <c r="NWC163" s="154"/>
      <c r="NWD163" s="154"/>
      <c r="NWE163" s="154"/>
      <c r="NWF163" s="154"/>
      <c r="NWG163" s="154"/>
      <c r="NWH163" s="154"/>
      <c r="NWI163" s="154"/>
      <c r="NWJ163" s="154"/>
      <c r="NWK163" s="154"/>
      <c r="NWL163" s="154"/>
      <c r="NWM163" s="154"/>
      <c r="NWN163" s="154"/>
      <c r="NWO163" s="154"/>
      <c r="NWP163" s="154"/>
      <c r="NWQ163" s="154"/>
      <c r="NWR163" s="154"/>
      <c r="NWS163" s="154"/>
      <c r="NWT163" s="154"/>
      <c r="NWU163" s="154"/>
      <c r="NWV163" s="154"/>
      <c r="NWW163" s="154"/>
      <c r="NWX163" s="154"/>
      <c r="NWY163" s="154"/>
      <c r="NWZ163" s="154"/>
      <c r="NXA163" s="154"/>
      <c r="NXB163" s="154"/>
      <c r="NXC163" s="154"/>
      <c r="NXD163" s="154"/>
      <c r="NXE163" s="154"/>
      <c r="NXF163" s="154"/>
      <c r="NXG163" s="154"/>
      <c r="NXH163" s="154"/>
      <c r="NXI163" s="154"/>
      <c r="NXJ163" s="154"/>
      <c r="NXK163" s="154"/>
      <c r="NXL163" s="154"/>
      <c r="NXM163" s="154"/>
      <c r="NXN163" s="154"/>
      <c r="NXO163" s="154"/>
      <c r="NXP163" s="154"/>
      <c r="NXQ163" s="154"/>
      <c r="NXR163" s="154"/>
      <c r="NXS163" s="154"/>
      <c r="NXT163" s="154"/>
      <c r="NXU163" s="154"/>
      <c r="NXV163" s="154"/>
      <c r="NXW163" s="154"/>
      <c r="NXX163" s="154"/>
      <c r="NXY163" s="154"/>
      <c r="NXZ163" s="154"/>
      <c r="NYA163" s="154"/>
      <c r="NYB163" s="154"/>
      <c r="NYC163" s="154"/>
      <c r="NYD163" s="154"/>
      <c r="NYE163" s="154"/>
      <c r="NYF163" s="154"/>
      <c r="NYG163" s="154"/>
      <c r="NYH163" s="154"/>
      <c r="NYI163" s="154"/>
      <c r="NYJ163" s="154"/>
      <c r="NYK163" s="154"/>
      <c r="NYL163" s="154"/>
      <c r="NYM163" s="154"/>
      <c r="NYN163" s="154"/>
      <c r="NYO163" s="154"/>
      <c r="NYP163" s="154"/>
      <c r="NYQ163" s="154"/>
      <c r="NYR163" s="154"/>
      <c r="NYS163" s="154"/>
      <c r="NYT163" s="154"/>
      <c r="NYU163" s="154"/>
      <c r="NYV163" s="154"/>
      <c r="NYW163" s="154"/>
      <c r="NYX163" s="154"/>
      <c r="NYY163" s="154"/>
      <c r="NYZ163" s="154"/>
      <c r="NZA163" s="154"/>
      <c r="NZB163" s="154"/>
      <c r="NZC163" s="154"/>
      <c r="NZD163" s="154"/>
      <c r="NZE163" s="154"/>
      <c r="NZF163" s="154"/>
      <c r="NZG163" s="154"/>
      <c r="NZH163" s="154"/>
      <c r="NZI163" s="154"/>
      <c r="NZJ163" s="154"/>
      <c r="NZK163" s="154"/>
      <c r="NZL163" s="154"/>
      <c r="NZM163" s="154"/>
      <c r="NZN163" s="154"/>
      <c r="NZO163" s="154"/>
      <c r="NZP163" s="154"/>
      <c r="NZQ163" s="154"/>
      <c r="NZR163" s="154"/>
      <c r="NZS163" s="154"/>
      <c r="NZT163" s="154"/>
      <c r="NZU163" s="154"/>
      <c r="NZV163" s="154"/>
      <c r="NZW163" s="154"/>
      <c r="NZX163" s="154"/>
      <c r="NZY163" s="154"/>
      <c r="NZZ163" s="154"/>
      <c r="OAA163" s="154"/>
      <c r="OAB163" s="154"/>
      <c r="OAC163" s="154"/>
      <c r="OAD163" s="154"/>
      <c r="OAE163" s="154"/>
      <c r="OAF163" s="154"/>
      <c r="OAG163" s="154"/>
      <c r="OAH163" s="154"/>
      <c r="OAI163" s="154"/>
      <c r="OAJ163" s="154"/>
      <c r="OAK163" s="154"/>
      <c r="OAL163" s="154"/>
      <c r="OAM163" s="154"/>
      <c r="OAN163" s="154"/>
      <c r="OAO163" s="154"/>
      <c r="OAP163" s="154"/>
      <c r="OAQ163" s="154"/>
      <c r="OAR163" s="154"/>
      <c r="OAS163" s="154"/>
      <c r="OAT163" s="154"/>
      <c r="OAU163" s="154"/>
      <c r="OAV163" s="154"/>
      <c r="OAW163" s="154"/>
      <c r="OAX163" s="154"/>
      <c r="OAY163" s="154"/>
      <c r="OAZ163" s="154"/>
      <c r="OBA163" s="154"/>
      <c r="OBB163" s="154"/>
      <c r="OBC163" s="154"/>
      <c r="OBD163" s="154"/>
      <c r="OBE163" s="154"/>
      <c r="OBF163" s="154"/>
      <c r="OBG163" s="154"/>
      <c r="OBH163" s="154"/>
      <c r="OBI163" s="154"/>
      <c r="OBJ163" s="154"/>
      <c r="OBK163" s="154"/>
      <c r="OBL163" s="154"/>
      <c r="OBM163" s="154"/>
      <c r="OBN163" s="154"/>
      <c r="OBO163" s="154"/>
      <c r="OBP163" s="154"/>
      <c r="OBQ163" s="154"/>
      <c r="OBR163" s="154"/>
      <c r="OBS163" s="154"/>
      <c r="OBT163" s="154"/>
      <c r="OBU163" s="154"/>
      <c r="OBV163" s="154"/>
      <c r="OBW163" s="154"/>
      <c r="OBX163" s="154"/>
      <c r="OBY163" s="154"/>
      <c r="OBZ163" s="154"/>
      <c r="OCA163" s="154"/>
      <c r="OCB163" s="154"/>
      <c r="OCC163" s="154"/>
      <c r="OCD163" s="154"/>
      <c r="OCE163" s="154"/>
      <c r="OCF163" s="154"/>
      <c r="OCG163" s="154"/>
      <c r="OCH163" s="154"/>
      <c r="OCI163" s="154"/>
      <c r="OCJ163" s="154"/>
      <c r="OCK163" s="154"/>
      <c r="OCL163" s="154"/>
      <c r="OCM163" s="154"/>
      <c r="OCN163" s="154"/>
      <c r="OCO163" s="154"/>
      <c r="OCP163" s="154"/>
      <c r="OCQ163" s="154"/>
      <c r="OCR163" s="154"/>
      <c r="OCS163" s="154"/>
      <c r="OCT163" s="154"/>
      <c r="OCU163" s="154"/>
      <c r="OCV163" s="154"/>
      <c r="OCW163" s="154"/>
      <c r="OCX163" s="154"/>
      <c r="OCY163" s="154"/>
      <c r="OCZ163" s="154"/>
      <c r="ODA163" s="154"/>
      <c r="ODB163" s="154"/>
      <c r="ODC163" s="154"/>
      <c r="ODD163" s="154"/>
      <c r="ODE163" s="154"/>
      <c r="ODF163" s="154"/>
      <c r="ODG163" s="154"/>
      <c r="ODH163" s="154"/>
      <c r="ODI163" s="154"/>
      <c r="ODJ163" s="154"/>
      <c r="ODK163" s="154"/>
      <c r="ODL163" s="154"/>
      <c r="ODM163" s="154"/>
      <c r="ODN163" s="154"/>
      <c r="ODO163" s="154"/>
      <c r="ODP163" s="154"/>
      <c r="ODQ163" s="154"/>
      <c r="ODR163" s="154"/>
      <c r="ODS163" s="154"/>
      <c r="ODT163" s="154"/>
      <c r="ODU163" s="154"/>
      <c r="ODV163" s="154"/>
      <c r="ODW163" s="154"/>
      <c r="ODX163" s="154"/>
      <c r="ODY163" s="154"/>
      <c r="ODZ163" s="154"/>
      <c r="OEA163" s="154"/>
      <c r="OEB163" s="154"/>
      <c r="OEC163" s="154"/>
      <c r="OED163" s="154"/>
      <c r="OEE163" s="154"/>
      <c r="OEF163" s="154"/>
      <c r="OEG163" s="154"/>
      <c r="OEH163" s="154"/>
      <c r="OEI163" s="154"/>
      <c r="OEJ163" s="154"/>
      <c r="OEK163" s="154"/>
      <c r="OEL163" s="154"/>
      <c r="OEM163" s="154"/>
      <c r="OEN163" s="154"/>
      <c r="OEO163" s="154"/>
      <c r="OEP163" s="154"/>
      <c r="OEQ163" s="154"/>
      <c r="OER163" s="154"/>
      <c r="OES163" s="154"/>
      <c r="OET163" s="154"/>
      <c r="OEU163" s="154"/>
      <c r="OEV163" s="154"/>
      <c r="OEW163" s="154"/>
      <c r="OEX163" s="154"/>
      <c r="OEY163" s="154"/>
      <c r="OEZ163" s="154"/>
      <c r="OFA163" s="154"/>
      <c r="OFB163" s="154"/>
      <c r="OFC163" s="154"/>
      <c r="OFD163" s="154"/>
      <c r="OFE163" s="154"/>
      <c r="OFF163" s="154"/>
      <c r="OFG163" s="154"/>
      <c r="OFH163" s="154"/>
      <c r="OFI163" s="154"/>
      <c r="OFJ163" s="154"/>
      <c r="OFK163" s="154"/>
      <c r="OFL163" s="154"/>
      <c r="OFM163" s="154"/>
      <c r="OFN163" s="154"/>
      <c r="OFO163" s="154"/>
      <c r="OFP163" s="154"/>
      <c r="OFQ163" s="154"/>
      <c r="OFR163" s="154"/>
      <c r="OFS163" s="154"/>
      <c r="OFT163" s="154"/>
      <c r="OFU163" s="154"/>
      <c r="OFV163" s="154"/>
      <c r="OFW163" s="154"/>
      <c r="OFX163" s="154"/>
      <c r="OFY163" s="154"/>
      <c r="OFZ163" s="154"/>
      <c r="OGA163" s="154"/>
      <c r="OGB163" s="154"/>
      <c r="OGC163" s="154"/>
      <c r="OGD163" s="154"/>
      <c r="OGE163" s="154"/>
      <c r="OGF163" s="154"/>
      <c r="OGG163" s="154"/>
      <c r="OGH163" s="154"/>
      <c r="OGI163" s="154"/>
      <c r="OGJ163" s="154"/>
      <c r="OGK163" s="154"/>
      <c r="OGL163" s="154"/>
      <c r="OGM163" s="154"/>
      <c r="OGN163" s="154"/>
      <c r="OGO163" s="154"/>
      <c r="OGP163" s="154"/>
      <c r="OGQ163" s="154"/>
      <c r="OGR163" s="154"/>
      <c r="OGS163" s="154"/>
      <c r="OGT163" s="154"/>
      <c r="OGU163" s="154"/>
      <c r="OGV163" s="154"/>
      <c r="OGW163" s="154"/>
      <c r="OGX163" s="154"/>
      <c r="OGY163" s="154"/>
      <c r="OGZ163" s="154"/>
      <c r="OHA163" s="154"/>
      <c r="OHB163" s="154"/>
      <c r="OHC163" s="154"/>
      <c r="OHD163" s="154"/>
      <c r="OHE163" s="154"/>
      <c r="OHF163" s="154"/>
      <c r="OHG163" s="154"/>
      <c r="OHH163" s="154"/>
      <c r="OHI163" s="154"/>
      <c r="OHJ163" s="154"/>
      <c r="OHK163" s="154"/>
      <c r="OHL163" s="154"/>
      <c r="OHM163" s="154"/>
      <c r="OHN163" s="154"/>
      <c r="OHO163" s="154"/>
      <c r="OHP163" s="154"/>
      <c r="OHQ163" s="154"/>
      <c r="OHR163" s="154"/>
      <c r="OHS163" s="154"/>
      <c r="OHT163" s="154"/>
      <c r="OHU163" s="154"/>
      <c r="OHV163" s="154"/>
      <c r="OHW163" s="154"/>
      <c r="OHX163" s="154"/>
      <c r="OHY163" s="154"/>
      <c r="OHZ163" s="154"/>
      <c r="OIA163" s="154"/>
      <c r="OIB163" s="154"/>
      <c r="OIC163" s="154"/>
      <c r="OID163" s="154"/>
      <c r="OIE163" s="154"/>
      <c r="OIF163" s="154"/>
      <c r="OIG163" s="154"/>
      <c r="OIH163" s="154"/>
      <c r="OII163" s="154"/>
      <c r="OIJ163" s="154"/>
      <c r="OIK163" s="154"/>
      <c r="OIL163" s="154"/>
      <c r="OIM163" s="154"/>
      <c r="OIN163" s="154"/>
      <c r="OIO163" s="154"/>
      <c r="OIP163" s="154"/>
      <c r="OIQ163" s="154"/>
      <c r="OIR163" s="154"/>
      <c r="OIS163" s="154"/>
      <c r="OIT163" s="154"/>
      <c r="OIU163" s="154"/>
      <c r="OIV163" s="154"/>
      <c r="OIW163" s="154"/>
      <c r="OIX163" s="154"/>
      <c r="OIY163" s="154"/>
      <c r="OIZ163" s="154"/>
      <c r="OJA163" s="154"/>
      <c r="OJB163" s="154"/>
      <c r="OJC163" s="154"/>
      <c r="OJD163" s="154"/>
      <c r="OJE163" s="154"/>
      <c r="OJF163" s="154"/>
      <c r="OJG163" s="154"/>
      <c r="OJH163" s="154"/>
      <c r="OJI163" s="154"/>
      <c r="OJJ163" s="154"/>
      <c r="OJK163" s="154"/>
      <c r="OJL163" s="154"/>
      <c r="OJM163" s="154"/>
      <c r="OJN163" s="154"/>
      <c r="OJO163" s="154"/>
      <c r="OJP163" s="154"/>
      <c r="OJQ163" s="154"/>
      <c r="OJR163" s="154"/>
      <c r="OJS163" s="154"/>
      <c r="OJT163" s="154"/>
      <c r="OJU163" s="154"/>
      <c r="OJV163" s="154"/>
      <c r="OJW163" s="154"/>
      <c r="OJX163" s="154"/>
      <c r="OJY163" s="154"/>
      <c r="OJZ163" s="154"/>
      <c r="OKA163" s="154"/>
      <c r="OKB163" s="154"/>
      <c r="OKC163" s="154"/>
      <c r="OKD163" s="154"/>
      <c r="OKE163" s="154"/>
      <c r="OKF163" s="154"/>
      <c r="OKG163" s="154"/>
      <c r="OKH163" s="154"/>
      <c r="OKI163" s="154"/>
      <c r="OKJ163" s="154"/>
      <c r="OKK163" s="154"/>
      <c r="OKL163" s="154"/>
      <c r="OKM163" s="154"/>
      <c r="OKN163" s="154"/>
      <c r="OKO163" s="154"/>
      <c r="OKP163" s="154"/>
      <c r="OKQ163" s="154"/>
      <c r="OKR163" s="154"/>
      <c r="OKS163" s="154"/>
      <c r="OKT163" s="154"/>
      <c r="OKU163" s="154"/>
      <c r="OKV163" s="154"/>
      <c r="OKW163" s="154"/>
      <c r="OKX163" s="154"/>
      <c r="OKY163" s="154"/>
      <c r="OKZ163" s="154"/>
      <c r="OLA163" s="154"/>
      <c r="OLB163" s="154"/>
      <c r="OLC163" s="154"/>
      <c r="OLD163" s="154"/>
      <c r="OLE163" s="154"/>
      <c r="OLF163" s="154"/>
      <c r="OLG163" s="154"/>
      <c r="OLH163" s="154"/>
      <c r="OLI163" s="154"/>
      <c r="OLJ163" s="154"/>
      <c r="OLK163" s="154"/>
      <c r="OLL163" s="154"/>
      <c r="OLM163" s="154"/>
      <c r="OLN163" s="154"/>
      <c r="OLO163" s="154"/>
      <c r="OLP163" s="154"/>
      <c r="OLQ163" s="154"/>
      <c r="OLR163" s="154"/>
      <c r="OLS163" s="154"/>
      <c r="OLT163" s="154"/>
      <c r="OLU163" s="154"/>
      <c r="OLV163" s="154"/>
      <c r="OLW163" s="154"/>
      <c r="OLX163" s="154"/>
      <c r="OLY163" s="154"/>
      <c r="OLZ163" s="154"/>
      <c r="OMA163" s="154"/>
      <c r="OMB163" s="154"/>
      <c r="OMC163" s="154"/>
      <c r="OMD163" s="154"/>
      <c r="OME163" s="154"/>
      <c r="OMF163" s="154"/>
      <c r="OMG163" s="154"/>
      <c r="OMH163" s="154"/>
      <c r="OMI163" s="154"/>
      <c r="OMJ163" s="154"/>
      <c r="OMK163" s="154"/>
      <c r="OML163" s="154"/>
      <c r="OMM163" s="154"/>
      <c r="OMN163" s="154"/>
      <c r="OMO163" s="154"/>
      <c r="OMP163" s="154"/>
      <c r="OMQ163" s="154"/>
      <c r="OMR163" s="154"/>
      <c r="OMS163" s="154"/>
      <c r="OMT163" s="154"/>
      <c r="OMU163" s="154"/>
      <c r="OMV163" s="154"/>
      <c r="OMW163" s="154"/>
      <c r="OMX163" s="154"/>
      <c r="OMY163" s="154"/>
      <c r="OMZ163" s="154"/>
      <c r="ONA163" s="154"/>
      <c r="ONB163" s="154"/>
      <c r="ONC163" s="154"/>
      <c r="OND163" s="154"/>
      <c r="ONE163" s="154"/>
      <c r="ONF163" s="154"/>
      <c r="ONG163" s="154"/>
      <c r="ONH163" s="154"/>
      <c r="ONI163" s="154"/>
      <c r="ONJ163" s="154"/>
      <c r="ONK163" s="154"/>
      <c r="ONL163" s="154"/>
      <c r="ONM163" s="154"/>
      <c r="ONN163" s="154"/>
      <c r="ONO163" s="154"/>
      <c r="ONP163" s="154"/>
      <c r="ONQ163" s="154"/>
      <c r="ONR163" s="154"/>
      <c r="ONS163" s="154"/>
      <c r="ONT163" s="154"/>
      <c r="ONU163" s="154"/>
      <c r="ONV163" s="154"/>
      <c r="ONW163" s="154"/>
      <c r="ONX163" s="154"/>
      <c r="ONY163" s="154"/>
      <c r="ONZ163" s="154"/>
      <c r="OOA163" s="154"/>
      <c r="OOB163" s="154"/>
      <c r="OOC163" s="154"/>
      <c r="OOD163" s="154"/>
      <c r="OOE163" s="154"/>
      <c r="OOF163" s="154"/>
      <c r="OOG163" s="154"/>
      <c r="OOH163" s="154"/>
      <c r="OOI163" s="154"/>
      <c r="OOJ163" s="154"/>
      <c r="OOK163" s="154"/>
      <c r="OOL163" s="154"/>
      <c r="OOM163" s="154"/>
      <c r="OON163" s="154"/>
      <c r="OOO163" s="154"/>
      <c r="OOP163" s="154"/>
      <c r="OOQ163" s="154"/>
      <c r="OOR163" s="154"/>
      <c r="OOS163" s="154"/>
      <c r="OOT163" s="154"/>
      <c r="OOU163" s="154"/>
      <c r="OOV163" s="154"/>
      <c r="OOW163" s="154"/>
      <c r="OOX163" s="154"/>
      <c r="OOY163" s="154"/>
      <c r="OOZ163" s="154"/>
      <c r="OPA163" s="154"/>
      <c r="OPB163" s="154"/>
      <c r="OPC163" s="154"/>
      <c r="OPD163" s="154"/>
      <c r="OPE163" s="154"/>
      <c r="OPF163" s="154"/>
      <c r="OPG163" s="154"/>
      <c r="OPH163" s="154"/>
      <c r="OPI163" s="154"/>
      <c r="OPJ163" s="154"/>
      <c r="OPK163" s="154"/>
      <c r="OPL163" s="154"/>
      <c r="OPM163" s="154"/>
      <c r="OPN163" s="154"/>
      <c r="OPO163" s="154"/>
      <c r="OPP163" s="154"/>
      <c r="OPQ163" s="154"/>
      <c r="OPR163" s="154"/>
      <c r="OPS163" s="154"/>
      <c r="OPT163" s="154"/>
      <c r="OPU163" s="154"/>
      <c r="OPV163" s="154"/>
      <c r="OPW163" s="154"/>
      <c r="OPX163" s="154"/>
      <c r="OPY163" s="154"/>
      <c r="OPZ163" s="154"/>
      <c r="OQA163" s="154"/>
      <c r="OQB163" s="154"/>
      <c r="OQC163" s="154"/>
      <c r="OQD163" s="154"/>
      <c r="OQE163" s="154"/>
      <c r="OQF163" s="154"/>
      <c r="OQG163" s="154"/>
      <c r="OQH163" s="154"/>
      <c r="OQI163" s="154"/>
      <c r="OQJ163" s="154"/>
      <c r="OQK163" s="154"/>
      <c r="OQL163" s="154"/>
      <c r="OQM163" s="154"/>
      <c r="OQN163" s="154"/>
      <c r="OQO163" s="154"/>
      <c r="OQP163" s="154"/>
      <c r="OQQ163" s="154"/>
      <c r="OQR163" s="154"/>
      <c r="OQS163" s="154"/>
      <c r="OQT163" s="154"/>
      <c r="OQU163" s="154"/>
      <c r="OQV163" s="154"/>
      <c r="OQW163" s="154"/>
      <c r="OQX163" s="154"/>
      <c r="OQY163" s="154"/>
      <c r="OQZ163" s="154"/>
      <c r="ORA163" s="154"/>
      <c r="ORB163" s="154"/>
      <c r="ORC163" s="154"/>
      <c r="ORD163" s="154"/>
      <c r="ORE163" s="154"/>
      <c r="ORF163" s="154"/>
      <c r="ORG163" s="154"/>
      <c r="ORH163" s="154"/>
      <c r="ORI163" s="154"/>
      <c r="ORJ163" s="154"/>
      <c r="ORK163" s="154"/>
      <c r="ORL163" s="154"/>
      <c r="ORM163" s="154"/>
      <c r="ORN163" s="154"/>
      <c r="ORO163" s="154"/>
      <c r="ORP163" s="154"/>
      <c r="ORQ163" s="154"/>
      <c r="ORR163" s="154"/>
      <c r="ORS163" s="154"/>
      <c r="ORT163" s="154"/>
      <c r="ORU163" s="154"/>
      <c r="ORV163" s="154"/>
      <c r="ORW163" s="154"/>
      <c r="ORX163" s="154"/>
      <c r="ORY163" s="154"/>
      <c r="ORZ163" s="154"/>
      <c r="OSA163" s="154"/>
      <c r="OSB163" s="154"/>
      <c r="OSC163" s="154"/>
      <c r="OSD163" s="154"/>
      <c r="OSE163" s="154"/>
      <c r="OSF163" s="154"/>
      <c r="OSG163" s="154"/>
      <c r="OSH163" s="154"/>
      <c r="OSI163" s="154"/>
      <c r="OSJ163" s="154"/>
      <c r="OSK163" s="154"/>
      <c r="OSL163" s="154"/>
      <c r="OSM163" s="154"/>
      <c r="OSN163" s="154"/>
      <c r="OSO163" s="154"/>
      <c r="OSP163" s="154"/>
      <c r="OSQ163" s="154"/>
      <c r="OSR163" s="154"/>
      <c r="OSS163" s="154"/>
      <c r="OST163" s="154"/>
      <c r="OSU163" s="154"/>
      <c r="OSV163" s="154"/>
      <c r="OSW163" s="154"/>
      <c r="OSX163" s="154"/>
      <c r="OSY163" s="154"/>
      <c r="OSZ163" s="154"/>
      <c r="OTA163" s="154"/>
      <c r="OTB163" s="154"/>
      <c r="OTC163" s="154"/>
      <c r="OTD163" s="154"/>
      <c r="OTE163" s="154"/>
      <c r="OTF163" s="154"/>
      <c r="OTG163" s="154"/>
      <c r="OTH163" s="154"/>
      <c r="OTI163" s="154"/>
      <c r="OTJ163" s="154"/>
      <c r="OTK163" s="154"/>
      <c r="OTL163" s="154"/>
      <c r="OTM163" s="154"/>
      <c r="OTN163" s="154"/>
      <c r="OTO163" s="154"/>
      <c r="OTP163" s="154"/>
      <c r="OTQ163" s="154"/>
      <c r="OTR163" s="154"/>
      <c r="OTS163" s="154"/>
      <c r="OTT163" s="154"/>
      <c r="OTU163" s="154"/>
      <c r="OTV163" s="154"/>
      <c r="OTW163" s="154"/>
      <c r="OTX163" s="154"/>
      <c r="OTY163" s="154"/>
      <c r="OTZ163" s="154"/>
      <c r="OUA163" s="154"/>
      <c r="OUB163" s="154"/>
      <c r="OUC163" s="154"/>
      <c r="OUD163" s="154"/>
      <c r="OUE163" s="154"/>
      <c r="OUF163" s="154"/>
      <c r="OUG163" s="154"/>
      <c r="OUH163" s="154"/>
      <c r="OUI163" s="154"/>
      <c r="OUJ163" s="154"/>
      <c r="OUK163" s="154"/>
      <c r="OUL163" s="154"/>
      <c r="OUM163" s="154"/>
      <c r="OUN163" s="154"/>
      <c r="OUO163" s="154"/>
      <c r="OUP163" s="154"/>
      <c r="OUQ163" s="154"/>
      <c r="OUR163" s="154"/>
      <c r="OUS163" s="154"/>
      <c r="OUT163" s="154"/>
      <c r="OUU163" s="154"/>
      <c r="OUV163" s="154"/>
      <c r="OUW163" s="154"/>
      <c r="OUX163" s="154"/>
      <c r="OUY163" s="154"/>
      <c r="OUZ163" s="154"/>
      <c r="OVA163" s="154"/>
      <c r="OVB163" s="154"/>
      <c r="OVC163" s="154"/>
      <c r="OVD163" s="154"/>
      <c r="OVE163" s="154"/>
      <c r="OVF163" s="154"/>
      <c r="OVG163" s="154"/>
      <c r="OVH163" s="154"/>
      <c r="OVI163" s="154"/>
      <c r="OVJ163" s="154"/>
      <c r="OVK163" s="154"/>
      <c r="OVL163" s="154"/>
      <c r="OVM163" s="154"/>
      <c r="OVN163" s="154"/>
      <c r="OVO163" s="154"/>
      <c r="OVP163" s="154"/>
      <c r="OVQ163" s="154"/>
      <c r="OVR163" s="154"/>
      <c r="OVS163" s="154"/>
      <c r="OVT163" s="154"/>
      <c r="OVU163" s="154"/>
      <c r="OVV163" s="154"/>
      <c r="OVW163" s="154"/>
      <c r="OVX163" s="154"/>
      <c r="OVY163" s="154"/>
      <c r="OVZ163" s="154"/>
      <c r="OWA163" s="154"/>
      <c r="OWB163" s="154"/>
      <c r="OWC163" s="154"/>
      <c r="OWD163" s="154"/>
      <c r="OWE163" s="154"/>
      <c r="OWF163" s="154"/>
      <c r="OWG163" s="154"/>
      <c r="OWH163" s="154"/>
      <c r="OWI163" s="154"/>
      <c r="OWJ163" s="154"/>
      <c r="OWK163" s="154"/>
      <c r="OWL163" s="154"/>
      <c r="OWM163" s="154"/>
      <c r="OWN163" s="154"/>
      <c r="OWO163" s="154"/>
      <c r="OWP163" s="154"/>
      <c r="OWQ163" s="154"/>
      <c r="OWR163" s="154"/>
      <c r="OWS163" s="154"/>
      <c r="OWT163" s="154"/>
      <c r="OWU163" s="154"/>
      <c r="OWV163" s="154"/>
      <c r="OWW163" s="154"/>
      <c r="OWX163" s="154"/>
      <c r="OWY163" s="154"/>
      <c r="OWZ163" s="154"/>
      <c r="OXA163" s="154"/>
      <c r="OXB163" s="154"/>
      <c r="OXC163" s="154"/>
      <c r="OXD163" s="154"/>
      <c r="OXE163" s="154"/>
      <c r="OXF163" s="154"/>
      <c r="OXG163" s="154"/>
      <c r="OXH163" s="154"/>
      <c r="OXI163" s="154"/>
      <c r="OXJ163" s="154"/>
      <c r="OXK163" s="154"/>
      <c r="OXL163" s="154"/>
      <c r="OXM163" s="154"/>
      <c r="OXN163" s="154"/>
      <c r="OXO163" s="154"/>
      <c r="OXP163" s="154"/>
      <c r="OXQ163" s="154"/>
      <c r="OXR163" s="154"/>
      <c r="OXS163" s="154"/>
      <c r="OXT163" s="154"/>
      <c r="OXU163" s="154"/>
      <c r="OXV163" s="154"/>
      <c r="OXW163" s="154"/>
      <c r="OXX163" s="154"/>
      <c r="OXY163" s="154"/>
      <c r="OXZ163" s="154"/>
      <c r="OYA163" s="154"/>
      <c r="OYB163" s="154"/>
      <c r="OYC163" s="154"/>
      <c r="OYD163" s="154"/>
      <c r="OYE163" s="154"/>
      <c r="OYF163" s="154"/>
      <c r="OYG163" s="154"/>
      <c r="OYH163" s="154"/>
      <c r="OYI163" s="154"/>
      <c r="OYJ163" s="154"/>
      <c r="OYK163" s="154"/>
      <c r="OYL163" s="154"/>
      <c r="OYM163" s="154"/>
      <c r="OYN163" s="154"/>
      <c r="OYO163" s="154"/>
      <c r="OYP163" s="154"/>
      <c r="OYQ163" s="154"/>
      <c r="OYR163" s="154"/>
      <c r="OYS163" s="154"/>
      <c r="OYT163" s="154"/>
      <c r="OYU163" s="154"/>
      <c r="OYV163" s="154"/>
      <c r="OYW163" s="154"/>
      <c r="OYX163" s="154"/>
      <c r="OYY163" s="154"/>
      <c r="OYZ163" s="154"/>
      <c r="OZA163" s="154"/>
      <c r="OZB163" s="154"/>
      <c r="OZC163" s="154"/>
      <c r="OZD163" s="154"/>
      <c r="OZE163" s="154"/>
      <c r="OZF163" s="154"/>
      <c r="OZG163" s="154"/>
      <c r="OZH163" s="154"/>
      <c r="OZI163" s="154"/>
      <c r="OZJ163" s="154"/>
      <c r="OZK163" s="154"/>
      <c r="OZL163" s="154"/>
      <c r="OZM163" s="154"/>
      <c r="OZN163" s="154"/>
      <c r="OZO163" s="154"/>
      <c r="OZP163" s="154"/>
      <c r="OZQ163" s="154"/>
      <c r="OZR163" s="154"/>
      <c r="OZS163" s="154"/>
      <c r="OZT163" s="154"/>
      <c r="OZU163" s="154"/>
      <c r="OZV163" s="154"/>
      <c r="OZW163" s="154"/>
      <c r="OZX163" s="154"/>
      <c r="OZY163" s="154"/>
      <c r="OZZ163" s="154"/>
      <c r="PAA163" s="154"/>
      <c r="PAB163" s="154"/>
      <c r="PAC163" s="154"/>
      <c r="PAD163" s="154"/>
      <c r="PAE163" s="154"/>
      <c r="PAF163" s="154"/>
      <c r="PAG163" s="154"/>
      <c r="PAH163" s="154"/>
      <c r="PAI163" s="154"/>
      <c r="PAJ163" s="154"/>
      <c r="PAK163" s="154"/>
      <c r="PAL163" s="154"/>
      <c r="PAM163" s="154"/>
      <c r="PAN163" s="154"/>
      <c r="PAO163" s="154"/>
      <c r="PAP163" s="154"/>
      <c r="PAQ163" s="154"/>
      <c r="PAR163" s="154"/>
      <c r="PAS163" s="154"/>
      <c r="PAT163" s="154"/>
      <c r="PAU163" s="154"/>
      <c r="PAV163" s="154"/>
      <c r="PAW163" s="154"/>
      <c r="PAX163" s="154"/>
      <c r="PAY163" s="154"/>
      <c r="PAZ163" s="154"/>
      <c r="PBA163" s="154"/>
      <c r="PBB163" s="154"/>
      <c r="PBC163" s="154"/>
      <c r="PBD163" s="154"/>
      <c r="PBE163" s="154"/>
      <c r="PBF163" s="154"/>
      <c r="PBG163" s="154"/>
      <c r="PBH163" s="154"/>
      <c r="PBI163" s="154"/>
      <c r="PBJ163" s="154"/>
      <c r="PBK163" s="154"/>
      <c r="PBL163" s="154"/>
      <c r="PBM163" s="154"/>
      <c r="PBN163" s="154"/>
      <c r="PBO163" s="154"/>
      <c r="PBP163" s="154"/>
      <c r="PBQ163" s="154"/>
      <c r="PBR163" s="154"/>
      <c r="PBS163" s="154"/>
      <c r="PBT163" s="154"/>
      <c r="PBU163" s="154"/>
      <c r="PBV163" s="154"/>
      <c r="PBW163" s="154"/>
      <c r="PBX163" s="154"/>
      <c r="PBY163" s="154"/>
      <c r="PBZ163" s="154"/>
      <c r="PCA163" s="154"/>
      <c r="PCB163" s="154"/>
      <c r="PCC163" s="154"/>
      <c r="PCD163" s="154"/>
      <c r="PCE163" s="154"/>
      <c r="PCF163" s="154"/>
      <c r="PCG163" s="154"/>
      <c r="PCH163" s="154"/>
      <c r="PCI163" s="154"/>
      <c r="PCJ163" s="154"/>
      <c r="PCK163" s="154"/>
      <c r="PCL163" s="154"/>
      <c r="PCM163" s="154"/>
      <c r="PCN163" s="154"/>
      <c r="PCO163" s="154"/>
      <c r="PCP163" s="154"/>
      <c r="PCQ163" s="154"/>
      <c r="PCR163" s="154"/>
      <c r="PCS163" s="154"/>
      <c r="PCT163" s="154"/>
      <c r="PCU163" s="154"/>
      <c r="PCV163" s="154"/>
      <c r="PCW163" s="154"/>
      <c r="PCX163" s="154"/>
      <c r="PCY163" s="154"/>
      <c r="PCZ163" s="154"/>
      <c r="PDA163" s="154"/>
      <c r="PDB163" s="154"/>
      <c r="PDC163" s="154"/>
      <c r="PDD163" s="154"/>
      <c r="PDE163" s="154"/>
      <c r="PDF163" s="154"/>
      <c r="PDG163" s="154"/>
      <c r="PDH163" s="154"/>
      <c r="PDI163" s="154"/>
      <c r="PDJ163" s="154"/>
      <c r="PDK163" s="154"/>
      <c r="PDL163" s="154"/>
      <c r="PDM163" s="154"/>
      <c r="PDN163" s="154"/>
      <c r="PDO163" s="154"/>
      <c r="PDP163" s="154"/>
      <c r="PDQ163" s="154"/>
      <c r="PDR163" s="154"/>
      <c r="PDS163" s="154"/>
      <c r="PDT163" s="154"/>
      <c r="PDU163" s="154"/>
      <c r="PDV163" s="154"/>
      <c r="PDW163" s="154"/>
      <c r="PDX163" s="154"/>
      <c r="PDY163" s="154"/>
      <c r="PDZ163" s="154"/>
      <c r="PEA163" s="154"/>
      <c r="PEB163" s="154"/>
      <c r="PEC163" s="154"/>
      <c r="PED163" s="154"/>
      <c r="PEE163" s="154"/>
      <c r="PEF163" s="154"/>
      <c r="PEG163" s="154"/>
      <c r="PEH163" s="154"/>
      <c r="PEI163" s="154"/>
      <c r="PEJ163" s="154"/>
      <c r="PEK163" s="154"/>
      <c r="PEL163" s="154"/>
      <c r="PEM163" s="154"/>
      <c r="PEN163" s="154"/>
      <c r="PEO163" s="154"/>
      <c r="PEP163" s="154"/>
      <c r="PEQ163" s="154"/>
      <c r="PER163" s="154"/>
      <c r="PES163" s="154"/>
      <c r="PET163" s="154"/>
      <c r="PEU163" s="154"/>
      <c r="PEV163" s="154"/>
      <c r="PEW163" s="154"/>
      <c r="PEX163" s="154"/>
      <c r="PEY163" s="154"/>
      <c r="PEZ163" s="154"/>
      <c r="PFA163" s="154"/>
      <c r="PFB163" s="154"/>
      <c r="PFC163" s="154"/>
      <c r="PFD163" s="154"/>
      <c r="PFE163" s="154"/>
      <c r="PFF163" s="154"/>
      <c r="PFG163" s="154"/>
      <c r="PFH163" s="154"/>
      <c r="PFI163" s="154"/>
      <c r="PFJ163" s="154"/>
      <c r="PFK163" s="154"/>
      <c r="PFL163" s="154"/>
      <c r="PFM163" s="154"/>
      <c r="PFN163" s="154"/>
      <c r="PFO163" s="154"/>
      <c r="PFP163" s="154"/>
      <c r="PFQ163" s="154"/>
      <c r="PFR163" s="154"/>
      <c r="PFS163" s="154"/>
      <c r="PFT163" s="154"/>
      <c r="PFU163" s="154"/>
      <c r="PFV163" s="154"/>
      <c r="PFW163" s="154"/>
      <c r="PFX163" s="154"/>
      <c r="PFY163" s="154"/>
      <c r="PFZ163" s="154"/>
      <c r="PGA163" s="154"/>
      <c r="PGB163" s="154"/>
      <c r="PGC163" s="154"/>
      <c r="PGD163" s="154"/>
      <c r="PGE163" s="154"/>
      <c r="PGF163" s="154"/>
      <c r="PGG163" s="154"/>
      <c r="PGH163" s="154"/>
      <c r="PGI163" s="154"/>
      <c r="PGJ163" s="154"/>
      <c r="PGK163" s="154"/>
      <c r="PGL163" s="154"/>
      <c r="PGM163" s="154"/>
      <c r="PGN163" s="154"/>
      <c r="PGO163" s="154"/>
      <c r="PGP163" s="154"/>
      <c r="PGQ163" s="154"/>
      <c r="PGR163" s="154"/>
      <c r="PGS163" s="154"/>
      <c r="PGT163" s="154"/>
      <c r="PGU163" s="154"/>
      <c r="PGV163" s="154"/>
      <c r="PGW163" s="154"/>
      <c r="PGX163" s="154"/>
      <c r="PGY163" s="154"/>
      <c r="PGZ163" s="154"/>
      <c r="PHA163" s="154"/>
      <c r="PHB163" s="154"/>
      <c r="PHC163" s="154"/>
      <c r="PHD163" s="154"/>
      <c r="PHE163" s="154"/>
      <c r="PHF163" s="154"/>
      <c r="PHG163" s="154"/>
      <c r="PHH163" s="154"/>
      <c r="PHI163" s="154"/>
      <c r="PHJ163" s="154"/>
      <c r="PHK163" s="154"/>
      <c r="PHL163" s="154"/>
      <c r="PHM163" s="154"/>
      <c r="PHN163" s="154"/>
      <c r="PHO163" s="154"/>
      <c r="PHP163" s="154"/>
      <c r="PHQ163" s="154"/>
      <c r="PHR163" s="154"/>
      <c r="PHS163" s="154"/>
      <c r="PHT163" s="154"/>
      <c r="PHU163" s="154"/>
      <c r="PHV163" s="154"/>
      <c r="PHW163" s="154"/>
      <c r="PHX163" s="154"/>
      <c r="PHY163" s="154"/>
      <c r="PHZ163" s="154"/>
      <c r="PIA163" s="154"/>
      <c r="PIB163" s="154"/>
      <c r="PIC163" s="154"/>
      <c r="PID163" s="154"/>
      <c r="PIE163" s="154"/>
      <c r="PIF163" s="154"/>
      <c r="PIG163" s="154"/>
      <c r="PIH163" s="154"/>
      <c r="PII163" s="154"/>
      <c r="PIJ163" s="154"/>
      <c r="PIK163" s="154"/>
      <c r="PIL163" s="154"/>
      <c r="PIM163" s="154"/>
      <c r="PIN163" s="154"/>
      <c r="PIO163" s="154"/>
      <c r="PIP163" s="154"/>
      <c r="PIQ163" s="154"/>
      <c r="PIR163" s="154"/>
      <c r="PIS163" s="154"/>
      <c r="PIT163" s="154"/>
      <c r="PIU163" s="154"/>
      <c r="PIV163" s="154"/>
      <c r="PIW163" s="154"/>
      <c r="PIX163" s="154"/>
      <c r="PIY163" s="154"/>
      <c r="PIZ163" s="154"/>
      <c r="PJA163" s="154"/>
      <c r="PJB163" s="154"/>
      <c r="PJC163" s="154"/>
      <c r="PJD163" s="154"/>
      <c r="PJE163" s="154"/>
      <c r="PJF163" s="154"/>
      <c r="PJG163" s="154"/>
      <c r="PJH163" s="154"/>
      <c r="PJI163" s="154"/>
      <c r="PJJ163" s="154"/>
      <c r="PJK163" s="154"/>
      <c r="PJL163" s="154"/>
      <c r="PJM163" s="154"/>
      <c r="PJN163" s="154"/>
      <c r="PJO163" s="154"/>
      <c r="PJP163" s="154"/>
      <c r="PJQ163" s="154"/>
      <c r="PJR163" s="154"/>
      <c r="PJS163" s="154"/>
      <c r="PJT163" s="154"/>
      <c r="PJU163" s="154"/>
      <c r="PJV163" s="154"/>
      <c r="PJW163" s="154"/>
      <c r="PJX163" s="154"/>
      <c r="PJY163" s="154"/>
      <c r="PJZ163" s="154"/>
      <c r="PKA163" s="154"/>
      <c r="PKB163" s="154"/>
      <c r="PKC163" s="154"/>
      <c r="PKD163" s="154"/>
      <c r="PKE163" s="154"/>
      <c r="PKF163" s="154"/>
      <c r="PKG163" s="154"/>
      <c r="PKH163" s="154"/>
      <c r="PKI163" s="154"/>
      <c r="PKJ163" s="154"/>
      <c r="PKK163" s="154"/>
      <c r="PKL163" s="154"/>
      <c r="PKM163" s="154"/>
      <c r="PKN163" s="154"/>
      <c r="PKO163" s="154"/>
      <c r="PKP163" s="154"/>
      <c r="PKQ163" s="154"/>
      <c r="PKR163" s="154"/>
      <c r="PKS163" s="154"/>
      <c r="PKT163" s="154"/>
      <c r="PKU163" s="154"/>
      <c r="PKV163" s="154"/>
      <c r="PKW163" s="154"/>
      <c r="PKX163" s="154"/>
      <c r="PKY163" s="154"/>
      <c r="PKZ163" s="154"/>
      <c r="PLA163" s="154"/>
      <c r="PLB163" s="154"/>
      <c r="PLC163" s="154"/>
      <c r="PLD163" s="154"/>
      <c r="PLE163" s="154"/>
      <c r="PLF163" s="154"/>
      <c r="PLG163" s="154"/>
      <c r="PLH163" s="154"/>
      <c r="PLI163" s="154"/>
      <c r="PLJ163" s="154"/>
      <c r="PLK163" s="154"/>
      <c r="PLL163" s="154"/>
      <c r="PLM163" s="154"/>
      <c r="PLN163" s="154"/>
      <c r="PLO163" s="154"/>
      <c r="PLP163" s="154"/>
      <c r="PLQ163" s="154"/>
      <c r="PLR163" s="154"/>
      <c r="PLS163" s="154"/>
      <c r="PLT163" s="154"/>
      <c r="PLU163" s="154"/>
      <c r="PLV163" s="154"/>
      <c r="PLW163" s="154"/>
      <c r="PLX163" s="154"/>
      <c r="PLY163" s="154"/>
      <c r="PLZ163" s="154"/>
      <c r="PMA163" s="154"/>
      <c r="PMB163" s="154"/>
      <c r="PMC163" s="154"/>
      <c r="PMD163" s="154"/>
      <c r="PME163" s="154"/>
      <c r="PMF163" s="154"/>
      <c r="PMG163" s="154"/>
      <c r="PMH163" s="154"/>
      <c r="PMI163" s="154"/>
      <c r="PMJ163" s="154"/>
      <c r="PMK163" s="154"/>
      <c r="PML163" s="154"/>
      <c r="PMM163" s="154"/>
      <c r="PMN163" s="154"/>
      <c r="PMO163" s="154"/>
      <c r="PMP163" s="154"/>
      <c r="PMQ163" s="154"/>
      <c r="PMR163" s="154"/>
      <c r="PMS163" s="154"/>
      <c r="PMT163" s="154"/>
      <c r="PMU163" s="154"/>
      <c r="PMV163" s="154"/>
      <c r="PMW163" s="154"/>
      <c r="PMX163" s="154"/>
      <c r="PMY163" s="154"/>
      <c r="PMZ163" s="154"/>
      <c r="PNA163" s="154"/>
      <c r="PNB163" s="154"/>
      <c r="PNC163" s="154"/>
      <c r="PND163" s="154"/>
      <c r="PNE163" s="154"/>
      <c r="PNF163" s="154"/>
      <c r="PNG163" s="154"/>
      <c r="PNH163" s="154"/>
      <c r="PNI163" s="154"/>
      <c r="PNJ163" s="154"/>
      <c r="PNK163" s="154"/>
      <c r="PNL163" s="154"/>
      <c r="PNM163" s="154"/>
      <c r="PNN163" s="154"/>
      <c r="PNO163" s="154"/>
      <c r="PNP163" s="154"/>
      <c r="PNQ163" s="154"/>
      <c r="PNR163" s="154"/>
      <c r="PNS163" s="154"/>
      <c r="PNT163" s="154"/>
      <c r="PNU163" s="154"/>
      <c r="PNV163" s="154"/>
      <c r="PNW163" s="154"/>
      <c r="PNX163" s="154"/>
      <c r="PNY163" s="154"/>
      <c r="PNZ163" s="154"/>
      <c r="POA163" s="154"/>
      <c r="POB163" s="154"/>
      <c r="POC163" s="154"/>
      <c r="POD163" s="154"/>
      <c r="POE163" s="154"/>
      <c r="POF163" s="154"/>
      <c r="POG163" s="154"/>
      <c r="POH163" s="154"/>
      <c r="POI163" s="154"/>
      <c r="POJ163" s="154"/>
      <c r="POK163" s="154"/>
      <c r="POL163" s="154"/>
      <c r="POM163" s="154"/>
      <c r="PON163" s="154"/>
      <c r="POO163" s="154"/>
      <c r="POP163" s="154"/>
      <c r="POQ163" s="154"/>
      <c r="POR163" s="154"/>
      <c r="POS163" s="154"/>
      <c r="POT163" s="154"/>
      <c r="POU163" s="154"/>
      <c r="POV163" s="154"/>
      <c r="POW163" s="154"/>
      <c r="POX163" s="154"/>
      <c r="POY163" s="154"/>
      <c r="POZ163" s="154"/>
      <c r="PPA163" s="154"/>
      <c r="PPB163" s="154"/>
      <c r="PPC163" s="154"/>
      <c r="PPD163" s="154"/>
      <c r="PPE163" s="154"/>
      <c r="PPF163" s="154"/>
      <c r="PPG163" s="154"/>
      <c r="PPH163" s="154"/>
      <c r="PPI163" s="154"/>
      <c r="PPJ163" s="154"/>
      <c r="PPK163" s="154"/>
      <c r="PPL163" s="154"/>
      <c r="PPM163" s="154"/>
      <c r="PPN163" s="154"/>
      <c r="PPO163" s="154"/>
      <c r="PPP163" s="154"/>
      <c r="PPQ163" s="154"/>
      <c r="PPR163" s="154"/>
      <c r="PPS163" s="154"/>
      <c r="PPT163" s="154"/>
      <c r="PPU163" s="154"/>
      <c r="PPV163" s="154"/>
      <c r="PPW163" s="154"/>
      <c r="PPX163" s="154"/>
      <c r="PPY163" s="154"/>
      <c r="PPZ163" s="154"/>
      <c r="PQA163" s="154"/>
      <c r="PQB163" s="154"/>
      <c r="PQC163" s="154"/>
      <c r="PQD163" s="154"/>
      <c r="PQE163" s="154"/>
      <c r="PQF163" s="154"/>
      <c r="PQG163" s="154"/>
      <c r="PQH163" s="154"/>
      <c r="PQI163" s="154"/>
      <c r="PQJ163" s="154"/>
      <c r="PQK163" s="154"/>
      <c r="PQL163" s="154"/>
      <c r="PQM163" s="154"/>
      <c r="PQN163" s="154"/>
      <c r="PQO163" s="154"/>
      <c r="PQP163" s="154"/>
      <c r="PQQ163" s="154"/>
      <c r="PQR163" s="154"/>
      <c r="PQS163" s="154"/>
      <c r="PQT163" s="154"/>
      <c r="PQU163" s="154"/>
      <c r="PQV163" s="154"/>
      <c r="PQW163" s="154"/>
      <c r="PQX163" s="154"/>
      <c r="PQY163" s="154"/>
      <c r="PQZ163" s="154"/>
      <c r="PRA163" s="154"/>
      <c r="PRB163" s="154"/>
      <c r="PRC163" s="154"/>
      <c r="PRD163" s="154"/>
      <c r="PRE163" s="154"/>
      <c r="PRF163" s="154"/>
      <c r="PRG163" s="154"/>
      <c r="PRH163" s="154"/>
      <c r="PRI163" s="154"/>
      <c r="PRJ163" s="154"/>
      <c r="PRK163" s="154"/>
      <c r="PRL163" s="154"/>
      <c r="PRM163" s="154"/>
      <c r="PRN163" s="154"/>
      <c r="PRO163" s="154"/>
      <c r="PRP163" s="154"/>
      <c r="PRQ163" s="154"/>
      <c r="PRR163" s="154"/>
      <c r="PRS163" s="154"/>
      <c r="PRT163" s="154"/>
      <c r="PRU163" s="154"/>
      <c r="PRV163" s="154"/>
      <c r="PRW163" s="154"/>
      <c r="PRX163" s="154"/>
      <c r="PRY163" s="154"/>
      <c r="PRZ163" s="154"/>
      <c r="PSA163" s="154"/>
      <c r="PSB163" s="154"/>
      <c r="PSC163" s="154"/>
      <c r="PSD163" s="154"/>
      <c r="PSE163" s="154"/>
      <c r="PSF163" s="154"/>
      <c r="PSG163" s="154"/>
      <c r="PSH163" s="154"/>
      <c r="PSI163" s="154"/>
      <c r="PSJ163" s="154"/>
      <c r="PSK163" s="154"/>
      <c r="PSL163" s="154"/>
      <c r="PSM163" s="154"/>
      <c r="PSN163" s="154"/>
      <c r="PSO163" s="154"/>
      <c r="PSP163" s="154"/>
      <c r="PSQ163" s="154"/>
      <c r="PSR163" s="154"/>
      <c r="PSS163" s="154"/>
      <c r="PST163" s="154"/>
      <c r="PSU163" s="154"/>
      <c r="PSV163" s="154"/>
      <c r="PSW163" s="154"/>
      <c r="PSX163" s="154"/>
      <c r="PSY163" s="154"/>
      <c r="PSZ163" s="154"/>
      <c r="PTA163" s="154"/>
      <c r="PTB163" s="154"/>
      <c r="PTC163" s="154"/>
      <c r="PTD163" s="154"/>
      <c r="PTE163" s="154"/>
      <c r="PTF163" s="154"/>
      <c r="PTG163" s="154"/>
      <c r="PTH163" s="154"/>
      <c r="PTI163" s="154"/>
      <c r="PTJ163" s="154"/>
      <c r="PTK163" s="154"/>
      <c r="PTL163" s="154"/>
      <c r="PTM163" s="154"/>
      <c r="PTN163" s="154"/>
      <c r="PTO163" s="154"/>
      <c r="PTP163" s="154"/>
      <c r="PTQ163" s="154"/>
      <c r="PTR163" s="154"/>
      <c r="PTS163" s="154"/>
      <c r="PTT163" s="154"/>
      <c r="PTU163" s="154"/>
      <c r="PTV163" s="154"/>
      <c r="PTW163" s="154"/>
      <c r="PTX163" s="154"/>
      <c r="PTY163" s="154"/>
      <c r="PTZ163" s="154"/>
      <c r="PUA163" s="154"/>
      <c r="PUB163" s="154"/>
      <c r="PUC163" s="154"/>
      <c r="PUD163" s="154"/>
      <c r="PUE163" s="154"/>
      <c r="PUF163" s="154"/>
      <c r="PUG163" s="154"/>
      <c r="PUH163" s="154"/>
      <c r="PUI163" s="154"/>
      <c r="PUJ163" s="154"/>
      <c r="PUK163" s="154"/>
      <c r="PUL163" s="154"/>
      <c r="PUM163" s="154"/>
      <c r="PUN163" s="154"/>
      <c r="PUO163" s="154"/>
      <c r="PUP163" s="154"/>
      <c r="PUQ163" s="154"/>
      <c r="PUR163" s="154"/>
      <c r="PUS163" s="154"/>
      <c r="PUT163" s="154"/>
      <c r="PUU163" s="154"/>
      <c r="PUV163" s="154"/>
      <c r="PUW163" s="154"/>
      <c r="PUX163" s="154"/>
      <c r="PUY163" s="154"/>
      <c r="PUZ163" s="154"/>
      <c r="PVA163" s="154"/>
      <c r="PVB163" s="154"/>
      <c r="PVC163" s="154"/>
      <c r="PVD163" s="154"/>
      <c r="PVE163" s="154"/>
      <c r="PVF163" s="154"/>
      <c r="PVG163" s="154"/>
      <c r="PVH163" s="154"/>
      <c r="PVI163" s="154"/>
      <c r="PVJ163" s="154"/>
      <c r="PVK163" s="154"/>
      <c r="PVL163" s="154"/>
      <c r="PVM163" s="154"/>
      <c r="PVN163" s="154"/>
      <c r="PVO163" s="154"/>
      <c r="PVP163" s="154"/>
      <c r="PVQ163" s="154"/>
      <c r="PVR163" s="154"/>
      <c r="PVS163" s="154"/>
      <c r="PVT163" s="154"/>
      <c r="PVU163" s="154"/>
      <c r="PVV163" s="154"/>
      <c r="PVW163" s="154"/>
      <c r="PVX163" s="154"/>
      <c r="PVY163" s="154"/>
      <c r="PVZ163" s="154"/>
      <c r="PWA163" s="154"/>
      <c r="PWB163" s="154"/>
      <c r="PWC163" s="154"/>
      <c r="PWD163" s="154"/>
      <c r="PWE163" s="154"/>
      <c r="PWF163" s="154"/>
      <c r="PWG163" s="154"/>
      <c r="PWH163" s="154"/>
      <c r="PWI163" s="154"/>
      <c r="PWJ163" s="154"/>
      <c r="PWK163" s="154"/>
      <c r="PWL163" s="154"/>
      <c r="PWM163" s="154"/>
      <c r="PWN163" s="154"/>
      <c r="PWO163" s="154"/>
      <c r="PWP163" s="154"/>
      <c r="PWQ163" s="154"/>
      <c r="PWR163" s="154"/>
      <c r="PWS163" s="154"/>
      <c r="PWT163" s="154"/>
      <c r="PWU163" s="154"/>
      <c r="PWV163" s="154"/>
      <c r="PWW163" s="154"/>
      <c r="PWX163" s="154"/>
      <c r="PWY163" s="154"/>
      <c r="PWZ163" s="154"/>
      <c r="PXA163" s="154"/>
      <c r="PXB163" s="154"/>
      <c r="PXC163" s="154"/>
      <c r="PXD163" s="154"/>
      <c r="PXE163" s="154"/>
      <c r="PXF163" s="154"/>
      <c r="PXG163" s="154"/>
      <c r="PXH163" s="154"/>
      <c r="PXI163" s="154"/>
      <c r="PXJ163" s="154"/>
      <c r="PXK163" s="154"/>
      <c r="PXL163" s="154"/>
      <c r="PXM163" s="154"/>
      <c r="PXN163" s="154"/>
      <c r="PXO163" s="154"/>
      <c r="PXP163" s="154"/>
      <c r="PXQ163" s="154"/>
      <c r="PXR163" s="154"/>
      <c r="PXS163" s="154"/>
      <c r="PXT163" s="154"/>
      <c r="PXU163" s="154"/>
      <c r="PXV163" s="154"/>
      <c r="PXW163" s="154"/>
      <c r="PXX163" s="154"/>
      <c r="PXY163" s="154"/>
      <c r="PXZ163" s="154"/>
      <c r="PYA163" s="154"/>
      <c r="PYB163" s="154"/>
      <c r="PYC163" s="154"/>
      <c r="PYD163" s="154"/>
      <c r="PYE163" s="154"/>
      <c r="PYF163" s="154"/>
      <c r="PYG163" s="154"/>
      <c r="PYH163" s="154"/>
      <c r="PYI163" s="154"/>
      <c r="PYJ163" s="154"/>
      <c r="PYK163" s="154"/>
      <c r="PYL163" s="154"/>
      <c r="PYM163" s="154"/>
      <c r="PYN163" s="154"/>
      <c r="PYO163" s="154"/>
      <c r="PYP163" s="154"/>
      <c r="PYQ163" s="154"/>
      <c r="PYR163" s="154"/>
      <c r="PYS163" s="154"/>
      <c r="PYT163" s="154"/>
      <c r="PYU163" s="154"/>
      <c r="PYV163" s="154"/>
      <c r="PYW163" s="154"/>
      <c r="PYX163" s="154"/>
      <c r="PYY163" s="154"/>
      <c r="PYZ163" s="154"/>
      <c r="PZA163" s="154"/>
      <c r="PZB163" s="154"/>
      <c r="PZC163" s="154"/>
      <c r="PZD163" s="154"/>
      <c r="PZE163" s="154"/>
      <c r="PZF163" s="154"/>
      <c r="PZG163" s="154"/>
      <c r="PZH163" s="154"/>
      <c r="PZI163" s="154"/>
      <c r="PZJ163" s="154"/>
      <c r="PZK163" s="154"/>
      <c r="PZL163" s="154"/>
      <c r="PZM163" s="154"/>
      <c r="PZN163" s="154"/>
      <c r="PZO163" s="154"/>
      <c r="PZP163" s="154"/>
      <c r="PZQ163" s="154"/>
      <c r="PZR163" s="154"/>
      <c r="PZS163" s="154"/>
      <c r="PZT163" s="154"/>
      <c r="PZU163" s="154"/>
      <c r="PZV163" s="154"/>
      <c r="PZW163" s="154"/>
      <c r="PZX163" s="154"/>
      <c r="PZY163" s="154"/>
      <c r="PZZ163" s="154"/>
      <c r="QAA163" s="154"/>
      <c r="QAB163" s="154"/>
      <c r="QAC163" s="154"/>
      <c r="QAD163" s="154"/>
      <c r="QAE163" s="154"/>
      <c r="QAF163" s="154"/>
      <c r="QAG163" s="154"/>
      <c r="QAH163" s="154"/>
      <c r="QAI163" s="154"/>
      <c r="QAJ163" s="154"/>
      <c r="QAK163" s="154"/>
      <c r="QAL163" s="154"/>
      <c r="QAM163" s="154"/>
      <c r="QAN163" s="154"/>
      <c r="QAO163" s="154"/>
      <c r="QAP163" s="154"/>
      <c r="QAQ163" s="154"/>
      <c r="QAR163" s="154"/>
      <c r="QAS163" s="154"/>
      <c r="QAT163" s="154"/>
      <c r="QAU163" s="154"/>
      <c r="QAV163" s="154"/>
      <c r="QAW163" s="154"/>
      <c r="QAX163" s="154"/>
      <c r="QAY163" s="154"/>
      <c r="QAZ163" s="154"/>
      <c r="QBA163" s="154"/>
      <c r="QBB163" s="154"/>
      <c r="QBC163" s="154"/>
      <c r="QBD163" s="154"/>
      <c r="QBE163" s="154"/>
      <c r="QBF163" s="154"/>
      <c r="QBG163" s="154"/>
      <c r="QBH163" s="154"/>
      <c r="QBI163" s="154"/>
      <c r="QBJ163" s="154"/>
      <c r="QBK163" s="154"/>
      <c r="QBL163" s="154"/>
      <c r="QBM163" s="154"/>
      <c r="QBN163" s="154"/>
      <c r="QBO163" s="154"/>
      <c r="QBP163" s="154"/>
      <c r="QBQ163" s="154"/>
      <c r="QBR163" s="154"/>
      <c r="QBS163" s="154"/>
      <c r="QBT163" s="154"/>
      <c r="QBU163" s="154"/>
      <c r="QBV163" s="154"/>
      <c r="QBW163" s="154"/>
      <c r="QBX163" s="154"/>
      <c r="QBY163" s="154"/>
      <c r="QBZ163" s="154"/>
      <c r="QCA163" s="154"/>
      <c r="QCB163" s="154"/>
      <c r="QCC163" s="154"/>
      <c r="QCD163" s="154"/>
      <c r="QCE163" s="154"/>
      <c r="QCF163" s="154"/>
      <c r="QCG163" s="154"/>
      <c r="QCH163" s="154"/>
      <c r="QCI163" s="154"/>
      <c r="QCJ163" s="154"/>
      <c r="QCK163" s="154"/>
      <c r="QCL163" s="154"/>
      <c r="QCM163" s="154"/>
      <c r="QCN163" s="154"/>
      <c r="QCO163" s="154"/>
      <c r="QCP163" s="154"/>
      <c r="QCQ163" s="154"/>
      <c r="QCR163" s="154"/>
      <c r="QCS163" s="154"/>
      <c r="QCT163" s="154"/>
      <c r="QCU163" s="154"/>
      <c r="QCV163" s="154"/>
      <c r="QCW163" s="154"/>
      <c r="QCX163" s="154"/>
      <c r="QCY163" s="154"/>
      <c r="QCZ163" s="154"/>
      <c r="QDA163" s="154"/>
      <c r="QDB163" s="154"/>
      <c r="QDC163" s="154"/>
      <c r="QDD163" s="154"/>
      <c r="QDE163" s="154"/>
      <c r="QDF163" s="154"/>
      <c r="QDG163" s="154"/>
      <c r="QDH163" s="154"/>
      <c r="QDI163" s="154"/>
      <c r="QDJ163" s="154"/>
      <c r="QDK163" s="154"/>
      <c r="QDL163" s="154"/>
      <c r="QDM163" s="154"/>
      <c r="QDN163" s="154"/>
      <c r="QDO163" s="154"/>
      <c r="QDP163" s="154"/>
      <c r="QDQ163" s="154"/>
      <c r="QDR163" s="154"/>
      <c r="QDS163" s="154"/>
      <c r="QDT163" s="154"/>
      <c r="QDU163" s="154"/>
      <c r="QDV163" s="154"/>
      <c r="QDW163" s="154"/>
      <c r="QDX163" s="154"/>
      <c r="QDY163" s="154"/>
      <c r="QDZ163" s="154"/>
      <c r="QEA163" s="154"/>
      <c r="QEB163" s="154"/>
      <c r="QEC163" s="154"/>
      <c r="QED163" s="154"/>
      <c r="QEE163" s="154"/>
      <c r="QEF163" s="154"/>
      <c r="QEG163" s="154"/>
      <c r="QEH163" s="154"/>
      <c r="QEI163" s="154"/>
      <c r="QEJ163" s="154"/>
      <c r="QEK163" s="154"/>
      <c r="QEL163" s="154"/>
      <c r="QEM163" s="154"/>
      <c r="QEN163" s="154"/>
      <c r="QEO163" s="154"/>
      <c r="QEP163" s="154"/>
      <c r="QEQ163" s="154"/>
      <c r="QER163" s="154"/>
      <c r="QES163" s="154"/>
      <c r="QET163" s="154"/>
      <c r="QEU163" s="154"/>
      <c r="QEV163" s="154"/>
      <c r="QEW163" s="154"/>
      <c r="QEX163" s="154"/>
      <c r="QEY163" s="154"/>
      <c r="QEZ163" s="154"/>
      <c r="QFA163" s="154"/>
      <c r="QFB163" s="154"/>
      <c r="QFC163" s="154"/>
      <c r="QFD163" s="154"/>
      <c r="QFE163" s="154"/>
      <c r="QFF163" s="154"/>
      <c r="QFG163" s="154"/>
      <c r="QFH163" s="154"/>
      <c r="QFI163" s="154"/>
      <c r="QFJ163" s="154"/>
      <c r="QFK163" s="154"/>
      <c r="QFL163" s="154"/>
      <c r="QFM163" s="154"/>
      <c r="QFN163" s="154"/>
      <c r="QFO163" s="154"/>
      <c r="QFP163" s="154"/>
      <c r="QFQ163" s="154"/>
      <c r="QFR163" s="154"/>
      <c r="QFS163" s="154"/>
      <c r="QFT163" s="154"/>
      <c r="QFU163" s="154"/>
      <c r="QFV163" s="154"/>
      <c r="QFW163" s="154"/>
      <c r="QFX163" s="154"/>
      <c r="QFY163" s="154"/>
      <c r="QFZ163" s="154"/>
      <c r="QGA163" s="154"/>
      <c r="QGB163" s="154"/>
      <c r="QGC163" s="154"/>
      <c r="QGD163" s="154"/>
      <c r="QGE163" s="154"/>
      <c r="QGF163" s="154"/>
      <c r="QGG163" s="154"/>
      <c r="QGH163" s="154"/>
      <c r="QGI163" s="154"/>
      <c r="QGJ163" s="154"/>
      <c r="QGK163" s="154"/>
      <c r="QGL163" s="154"/>
      <c r="QGM163" s="154"/>
      <c r="QGN163" s="154"/>
      <c r="QGO163" s="154"/>
      <c r="QGP163" s="154"/>
      <c r="QGQ163" s="154"/>
      <c r="QGR163" s="154"/>
      <c r="QGS163" s="154"/>
      <c r="QGT163" s="154"/>
      <c r="QGU163" s="154"/>
      <c r="QGV163" s="154"/>
      <c r="QGW163" s="154"/>
      <c r="QGX163" s="154"/>
      <c r="QGY163" s="154"/>
      <c r="QGZ163" s="154"/>
      <c r="QHA163" s="154"/>
      <c r="QHB163" s="154"/>
      <c r="QHC163" s="154"/>
      <c r="QHD163" s="154"/>
      <c r="QHE163" s="154"/>
      <c r="QHF163" s="154"/>
      <c r="QHG163" s="154"/>
      <c r="QHH163" s="154"/>
      <c r="QHI163" s="154"/>
      <c r="QHJ163" s="154"/>
      <c r="QHK163" s="154"/>
      <c r="QHL163" s="154"/>
      <c r="QHM163" s="154"/>
      <c r="QHN163" s="154"/>
      <c r="QHO163" s="154"/>
      <c r="QHP163" s="154"/>
      <c r="QHQ163" s="154"/>
      <c r="QHR163" s="154"/>
      <c r="QHS163" s="154"/>
      <c r="QHT163" s="154"/>
      <c r="QHU163" s="154"/>
      <c r="QHV163" s="154"/>
      <c r="QHW163" s="154"/>
      <c r="QHX163" s="154"/>
      <c r="QHY163" s="154"/>
      <c r="QHZ163" s="154"/>
      <c r="QIA163" s="154"/>
      <c r="QIB163" s="154"/>
      <c r="QIC163" s="154"/>
      <c r="QID163" s="154"/>
      <c r="QIE163" s="154"/>
      <c r="QIF163" s="154"/>
      <c r="QIG163" s="154"/>
      <c r="QIH163" s="154"/>
      <c r="QII163" s="154"/>
      <c r="QIJ163" s="154"/>
      <c r="QIK163" s="154"/>
      <c r="QIL163" s="154"/>
      <c r="QIM163" s="154"/>
      <c r="QIN163" s="154"/>
      <c r="QIO163" s="154"/>
      <c r="QIP163" s="154"/>
      <c r="QIQ163" s="154"/>
      <c r="QIR163" s="154"/>
      <c r="QIS163" s="154"/>
      <c r="QIT163" s="154"/>
      <c r="QIU163" s="154"/>
      <c r="QIV163" s="154"/>
      <c r="QIW163" s="154"/>
      <c r="QIX163" s="154"/>
      <c r="QIY163" s="154"/>
      <c r="QIZ163" s="154"/>
      <c r="QJA163" s="154"/>
      <c r="QJB163" s="154"/>
      <c r="QJC163" s="154"/>
      <c r="QJD163" s="154"/>
      <c r="QJE163" s="154"/>
      <c r="QJF163" s="154"/>
      <c r="QJG163" s="154"/>
      <c r="QJH163" s="154"/>
      <c r="QJI163" s="154"/>
      <c r="QJJ163" s="154"/>
      <c r="QJK163" s="154"/>
      <c r="QJL163" s="154"/>
      <c r="QJM163" s="154"/>
      <c r="QJN163" s="154"/>
      <c r="QJO163" s="154"/>
      <c r="QJP163" s="154"/>
      <c r="QJQ163" s="154"/>
      <c r="QJR163" s="154"/>
      <c r="QJS163" s="154"/>
      <c r="QJT163" s="154"/>
      <c r="QJU163" s="154"/>
      <c r="QJV163" s="154"/>
      <c r="QJW163" s="154"/>
      <c r="QJX163" s="154"/>
      <c r="QJY163" s="154"/>
      <c r="QJZ163" s="154"/>
      <c r="QKA163" s="154"/>
      <c r="QKB163" s="154"/>
      <c r="QKC163" s="154"/>
      <c r="QKD163" s="154"/>
      <c r="QKE163" s="154"/>
      <c r="QKF163" s="154"/>
      <c r="QKG163" s="154"/>
      <c r="QKH163" s="154"/>
      <c r="QKI163" s="154"/>
      <c r="QKJ163" s="154"/>
      <c r="QKK163" s="154"/>
      <c r="QKL163" s="154"/>
      <c r="QKM163" s="154"/>
      <c r="QKN163" s="154"/>
      <c r="QKO163" s="154"/>
      <c r="QKP163" s="154"/>
      <c r="QKQ163" s="154"/>
      <c r="QKR163" s="154"/>
      <c r="QKS163" s="154"/>
      <c r="QKT163" s="154"/>
      <c r="QKU163" s="154"/>
      <c r="QKV163" s="154"/>
      <c r="QKW163" s="154"/>
      <c r="QKX163" s="154"/>
      <c r="QKY163" s="154"/>
      <c r="QKZ163" s="154"/>
      <c r="QLA163" s="154"/>
      <c r="QLB163" s="154"/>
      <c r="QLC163" s="154"/>
      <c r="QLD163" s="154"/>
      <c r="QLE163" s="154"/>
      <c r="QLF163" s="154"/>
      <c r="QLG163" s="154"/>
      <c r="QLH163" s="154"/>
      <c r="QLI163" s="154"/>
      <c r="QLJ163" s="154"/>
      <c r="QLK163" s="154"/>
      <c r="QLL163" s="154"/>
      <c r="QLM163" s="154"/>
      <c r="QLN163" s="154"/>
      <c r="QLO163" s="154"/>
      <c r="QLP163" s="154"/>
      <c r="QLQ163" s="154"/>
      <c r="QLR163" s="154"/>
      <c r="QLS163" s="154"/>
      <c r="QLT163" s="154"/>
      <c r="QLU163" s="154"/>
      <c r="QLV163" s="154"/>
      <c r="QLW163" s="154"/>
      <c r="QLX163" s="154"/>
      <c r="QLY163" s="154"/>
      <c r="QLZ163" s="154"/>
      <c r="QMA163" s="154"/>
      <c r="QMB163" s="154"/>
      <c r="QMC163" s="154"/>
      <c r="QMD163" s="154"/>
      <c r="QME163" s="154"/>
      <c r="QMF163" s="154"/>
      <c r="QMG163" s="154"/>
      <c r="QMH163" s="154"/>
      <c r="QMI163" s="154"/>
      <c r="QMJ163" s="154"/>
      <c r="QMK163" s="154"/>
      <c r="QML163" s="154"/>
      <c r="QMM163" s="154"/>
      <c r="QMN163" s="154"/>
      <c r="QMO163" s="154"/>
      <c r="QMP163" s="154"/>
      <c r="QMQ163" s="154"/>
      <c r="QMR163" s="154"/>
      <c r="QMS163" s="154"/>
      <c r="QMT163" s="154"/>
      <c r="QMU163" s="154"/>
      <c r="QMV163" s="154"/>
      <c r="QMW163" s="154"/>
      <c r="QMX163" s="154"/>
      <c r="QMY163" s="154"/>
      <c r="QMZ163" s="154"/>
      <c r="QNA163" s="154"/>
      <c r="QNB163" s="154"/>
      <c r="QNC163" s="154"/>
      <c r="QND163" s="154"/>
      <c r="QNE163" s="154"/>
      <c r="QNF163" s="154"/>
      <c r="QNG163" s="154"/>
      <c r="QNH163" s="154"/>
      <c r="QNI163" s="154"/>
      <c r="QNJ163" s="154"/>
      <c r="QNK163" s="154"/>
      <c r="QNL163" s="154"/>
      <c r="QNM163" s="154"/>
      <c r="QNN163" s="154"/>
      <c r="QNO163" s="154"/>
      <c r="QNP163" s="154"/>
      <c r="QNQ163" s="154"/>
      <c r="QNR163" s="154"/>
      <c r="QNS163" s="154"/>
      <c r="QNT163" s="154"/>
      <c r="QNU163" s="154"/>
      <c r="QNV163" s="154"/>
      <c r="QNW163" s="154"/>
      <c r="QNX163" s="154"/>
      <c r="QNY163" s="154"/>
      <c r="QNZ163" s="154"/>
      <c r="QOA163" s="154"/>
      <c r="QOB163" s="154"/>
      <c r="QOC163" s="154"/>
      <c r="QOD163" s="154"/>
      <c r="QOE163" s="154"/>
      <c r="QOF163" s="154"/>
      <c r="QOG163" s="154"/>
      <c r="QOH163" s="154"/>
      <c r="QOI163" s="154"/>
      <c r="QOJ163" s="154"/>
      <c r="QOK163" s="154"/>
      <c r="QOL163" s="154"/>
      <c r="QOM163" s="154"/>
      <c r="QON163" s="154"/>
      <c r="QOO163" s="154"/>
      <c r="QOP163" s="154"/>
      <c r="QOQ163" s="154"/>
      <c r="QOR163" s="154"/>
      <c r="QOS163" s="154"/>
      <c r="QOT163" s="154"/>
      <c r="QOU163" s="154"/>
      <c r="QOV163" s="154"/>
      <c r="QOW163" s="154"/>
      <c r="QOX163" s="154"/>
      <c r="QOY163" s="154"/>
      <c r="QOZ163" s="154"/>
      <c r="QPA163" s="154"/>
      <c r="QPB163" s="154"/>
      <c r="QPC163" s="154"/>
      <c r="QPD163" s="154"/>
      <c r="QPE163" s="154"/>
      <c r="QPF163" s="154"/>
      <c r="QPG163" s="154"/>
      <c r="QPH163" s="154"/>
      <c r="QPI163" s="154"/>
      <c r="QPJ163" s="154"/>
      <c r="QPK163" s="154"/>
      <c r="QPL163" s="154"/>
      <c r="QPM163" s="154"/>
      <c r="QPN163" s="154"/>
      <c r="QPO163" s="154"/>
      <c r="QPP163" s="154"/>
      <c r="QPQ163" s="154"/>
      <c r="QPR163" s="154"/>
      <c r="QPS163" s="154"/>
      <c r="QPT163" s="154"/>
      <c r="QPU163" s="154"/>
      <c r="QPV163" s="154"/>
      <c r="QPW163" s="154"/>
      <c r="QPX163" s="154"/>
      <c r="QPY163" s="154"/>
      <c r="QPZ163" s="154"/>
      <c r="QQA163" s="154"/>
      <c r="QQB163" s="154"/>
      <c r="QQC163" s="154"/>
      <c r="QQD163" s="154"/>
      <c r="QQE163" s="154"/>
      <c r="QQF163" s="154"/>
      <c r="QQG163" s="154"/>
      <c r="QQH163" s="154"/>
      <c r="QQI163" s="154"/>
      <c r="QQJ163" s="154"/>
      <c r="QQK163" s="154"/>
      <c r="QQL163" s="154"/>
      <c r="QQM163" s="154"/>
      <c r="QQN163" s="154"/>
      <c r="QQO163" s="154"/>
      <c r="QQP163" s="154"/>
      <c r="QQQ163" s="154"/>
      <c r="QQR163" s="154"/>
      <c r="QQS163" s="154"/>
      <c r="QQT163" s="154"/>
      <c r="QQU163" s="154"/>
      <c r="QQV163" s="154"/>
      <c r="QQW163" s="154"/>
      <c r="QQX163" s="154"/>
      <c r="QQY163" s="154"/>
      <c r="QQZ163" s="154"/>
      <c r="QRA163" s="154"/>
      <c r="QRB163" s="154"/>
      <c r="QRC163" s="154"/>
      <c r="QRD163" s="154"/>
      <c r="QRE163" s="154"/>
      <c r="QRF163" s="154"/>
      <c r="QRG163" s="154"/>
      <c r="QRH163" s="154"/>
      <c r="QRI163" s="154"/>
      <c r="QRJ163" s="154"/>
      <c r="QRK163" s="154"/>
      <c r="QRL163" s="154"/>
      <c r="QRM163" s="154"/>
      <c r="QRN163" s="154"/>
      <c r="QRO163" s="154"/>
      <c r="QRP163" s="154"/>
      <c r="QRQ163" s="154"/>
      <c r="QRR163" s="154"/>
      <c r="QRS163" s="154"/>
      <c r="QRT163" s="154"/>
      <c r="QRU163" s="154"/>
      <c r="QRV163" s="154"/>
      <c r="QRW163" s="154"/>
      <c r="QRX163" s="154"/>
      <c r="QRY163" s="154"/>
      <c r="QRZ163" s="154"/>
      <c r="QSA163" s="154"/>
      <c r="QSB163" s="154"/>
      <c r="QSC163" s="154"/>
      <c r="QSD163" s="154"/>
      <c r="QSE163" s="154"/>
      <c r="QSF163" s="154"/>
      <c r="QSG163" s="154"/>
      <c r="QSH163" s="154"/>
      <c r="QSI163" s="154"/>
      <c r="QSJ163" s="154"/>
      <c r="QSK163" s="154"/>
      <c r="QSL163" s="154"/>
      <c r="QSM163" s="154"/>
      <c r="QSN163" s="154"/>
      <c r="QSO163" s="154"/>
      <c r="QSP163" s="154"/>
      <c r="QSQ163" s="154"/>
      <c r="QSR163" s="154"/>
      <c r="QSS163" s="154"/>
      <c r="QST163" s="154"/>
      <c r="QSU163" s="154"/>
      <c r="QSV163" s="154"/>
      <c r="QSW163" s="154"/>
      <c r="QSX163" s="154"/>
      <c r="QSY163" s="154"/>
      <c r="QSZ163" s="154"/>
      <c r="QTA163" s="154"/>
      <c r="QTB163" s="154"/>
      <c r="QTC163" s="154"/>
      <c r="QTD163" s="154"/>
      <c r="QTE163" s="154"/>
      <c r="QTF163" s="154"/>
      <c r="QTG163" s="154"/>
      <c r="QTH163" s="154"/>
      <c r="QTI163" s="154"/>
      <c r="QTJ163" s="154"/>
      <c r="QTK163" s="154"/>
      <c r="QTL163" s="154"/>
      <c r="QTM163" s="154"/>
      <c r="QTN163" s="154"/>
      <c r="QTO163" s="154"/>
      <c r="QTP163" s="154"/>
      <c r="QTQ163" s="154"/>
      <c r="QTR163" s="154"/>
      <c r="QTS163" s="154"/>
      <c r="QTT163" s="154"/>
      <c r="QTU163" s="154"/>
      <c r="QTV163" s="154"/>
      <c r="QTW163" s="154"/>
      <c r="QTX163" s="154"/>
      <c r="QTY163" s="154"/>
      <c r="QTZ163" s="154"/>
      <c r="QUA163" s="154"/>
      <c r="QUB163" s="154"/>
      <c r="QUC163" s="154"/>
      <c r="QUD163" s="154"/>
      <c r="QUE163" s="154"/>
      <c r="QUF163" s="154"/>
      <c r="QUG163" s="154"/>
      <c r="QUH163" s="154"/>
      <c r="QUI163" s="154"/>
      <c r="QUJ163" s="154"/>
      <c r="QUK163" s="154"/>
      <c r="QUL163" s="154"/>
      <c r="QUM163" s="154"/>
      <c r="QUN163" s="154"/>
      <c r="QUO163" s="154"/>
      <c r="QUP163" s="154"/>
      <c r="QUQ163" s="154"/>
      <c r="QUR163" s="154"/>
      <c r="QUS163" s="154"/>
      <c r="QUT163" s="154"/>
      <c r="QUU163" s="154"/>
      <c r="QUV163" s="154"/>
      <c r="QUW163" s="154"/>
      <c r="QUX163" s="154"/>
      <c r="QUY163" s="154"/>
      <c r="QUZ163" s="154"/>
      <c r="QVA163" s="154"/>
      <c r="QVB163" s="154"/>
      <c r="QVC163" s="154"/>
      <c r="QVD163" s="154"/>
      <c r="QVE163" s="154"/>
      <c r="QVF163" s="154"/>
      <c r="QVG163" s="154"/>
      <c r="QVH163" s="154"/>
      <c r="QVI163" s="154"/>
      <c r="QVJ163" s="154"/>
      <c r="QVK163" s="154"/>
      <c r="QVL163" s="154"/>
      <c r="QVM163" s="154"/>
      <c r="QVN163" s="154"/>
      <c r="QVO163" s="154"/>
      <c r="QVP163" s="154"/>
      <c r="QVQ163" s="154"/>
      <c r="QVR163" s="154"/>
      <c r="QVS163" s="154"/>
      <c r="QVT163" s="154"/>
      <c r="QVU163" s="154"/>
      <c r="QVV163" s="154"/>
      <c r="QVW163" s="154"/>
      <c r="QVX163" s="154"/>
      <c r="QVY163" s="154"/>
      <c r="QVZ163" s="154"/>
      <c r="QWA163" s="154"/>
      <c r="QWB163" s="154"/>
      <c r="QWC163" s="154"/>
      <c r="QWD163" s="154"/>
      <c r="QWE163" s="154"/>
      <c r="QWF163" s="154"/>
      <c r="QWG163" s="154"/>
      <c r="QWH163" s="154"/>
      <c r="QWI163" s="154"/>
      <c r="QWJ163" s="154"/>
      <c r="QWK163" s="154"/>
      <c r="QWL163" s="154"/>
      <c r="QWM163" s="154"/>
      <c r="QWN163" s="154"/>
      <c r="QWO163" s="154"/>
      <c r="QWP163" s="154"/>
      <c r="QWQ163" s="154"/>
      <c r="QWR163" s="154"/>
      <c r="QWS163" s="154"/>
      <c r="QWT163" s="154"/>
      <c r="QWU163" s="154"/>
      <c r="QWV163" s="154"/>
      <c r="QWW163" s="154"/>
      <c r="QWX163" s="154"/>
      <c r="QWY163" s="154"/>
      <c r="QWZ163" s="154"/>
      <c r="QXA163" s="154"/>
      <c r="QXB163" s="154"/>
      <c r="QXC163" s="154"/>
      <c r="QXD163" s="154"/>
      <c r="QXE163" s="154"/>
      <c r="QXF163" s="154"/>
      <c r="QXG163" s="154"/>
      <c r="QXH163" s="154"/>
      <c r="QXI163" s="154"/>
      <c r="QXJ163" s="154"/>
      <c r="QXK163" s="154"/>
      <c r="QXL163" s="154"/>
      <c r="QXM163" s="154"/>
      <c r="QXN163" s="154"/>
      <c r="QXO163" s="154"/>
      <c r="QXP163" s="154"/>
      <c r="QXQ163" s="154"/>
      <c r="QXR163" s="154"/>
      <c r="QXS163" s="154"/>
      <c r="QXT163" s="154"/>
      <c r="QXU163" s="154"/>
      <c r="QXV163" s="154"/>
      <c r="QXW163" s="154"/>
      <c r="QXX163" s="154"/>
      <c r="QXY163" s="154"/>
      <c r="QXZ163" s="154"/>
      <c r="QYA163" s="154"/>
      <c r="QYB163" s="154"/>
      <c r="QYC163" s="154"/>
      <c r="QYD163" s="154"/>
      <c r="QYE163" s="154"/>
      <c r="QYF163" s="154"/>
      <c r="QYG163" s="154"/>
      <c r="QYH163" s="154"/>
      <c r="QYI163" s="154"/>
      <c r="QYJ163" s="154"/>
      <c r="QYK163" s="154"/>
      <c r="QYL163" s="154"/>
      <c r="QYM163" s="154"/>
      <c r="QYN163" s="154"/>
      <c r="QYO163" s="154"/>
      <c r="QYP163" s="154"/>
      <c r="QYQ163" s="154"/>
      <c r="QYR163" s="154"/>
      <c r="QYS163" s="154"/>
      <c r="QYT163" s="154"/>
      <c r="QYU163" s="154"/>
      <c r="QYV163" s="154"/>
      <c r="QYW163" s="154"/>
      <c r="QYX163" s="154"/>
      <c r="QYY163" s="154"/>
      <c r="QYZ163" s="154"/>
      <c r="QZA163" s="154"/>
      <c r="QZB163" s="154"/>
      <c r="QZC163" s="154"/>
      <c r="QZD163" s="154"/>
      <c r="QZE163" s="154"/>
      <c r="QZF163" s="154"/>
      <c r="QZG163" s="154"/>
      <c r="QZH163" s="154"/>
      <c r="QZI163" s="154"/>
      <c r="QZJ163" s="154"/>
      <c r="QZK163" s="154"/>
      <c r="QZL163" s="154"/>
      <c r="QZM163" s="154"/>
      <c r="QZN163" s="154"/>
      <c r="QZO163" s="154"/>
      <c r="QZP163" s="154"/>
      <c r="QZQ163" s="154"/>
      <c r="QZR163" s="154"/>
      <c r="QZS163" s="154"/>
      <c r="QZT163" s="154"/>
      <c r="QZU163" s="154"/>
      <c r="QZV163" s="154"/>
      <c r="QZW163" s="154"/>
      <c r="QZX163" s="154"/>
      <c r="QZY163" s="154"/>
      <c r="QZZ163" s="154"/>
      <c r="RAA163" s="154"/>
      <c r="RAB163" s="154"/>
      <c r="RAC163" s="154"/>
      <c r="RAD163" s="154"/>
      <c r="RAE163" s="154"/>
      <c r="RAF163" s="154"/>
      <c r="RAG163" s="154"/>
      <c r="RAH163" s="154"/>
      <c r="RAI163" s="154"/>
      <c r="RAJ163" s="154"/>
      <c r="RAK163" s="154"/>
      <c r="RAL163" s="154"/>
      <c r="RAM163" s="154"/>
      <c r="RAN163" s="154"/>
      <c r="RAO163" s="154"/>
      <c r="RAP163" s="154"/>
      <c r="RAQ163" s="154"/>
      <c r="RAR163" s="154"/>
      <c r="RAS163" s="154"/>
      <c r="RAT163" s="154"/>
      <c r="RAU163" s="154"/>
      <c r="RAV163" s="154"/>
      <c r="RAW163" s="154"/>
      <c r="RAX163" s="154"/>
      <c r="RAY163" s="154"/>
      <c r="RAZ163" s="154"/>
      <c r="RBA163" s="154"/>
      <c r="RBB163" s="154"/>
      <c r="RBC163" s="154"/>
      <c r="RBD163" s="154"/>
      <c r="RBE163" s="154"/>
      <c r="RBF163" s="154"/>
      <c r="RBG163" s="154"/>
      <c r="RBH163" s="154"/>
      <c r="RBI163" s="154"/>
      <c r="RBJ163" s="154"/>
      <c r="RBK163" s="154"/>
      <c r="RBL163" s="154"/>
      <c r="RBM163" s="154"/>
      <c r="RBN163" s="154"/>
      <c r="RBO163" s="154"/>
      <c r="RBP163" s="154"/>
      <c r="RBQ163" s="154"/>
      <c r="RBR163" s="154"/>
      <c r="RBS163" s="154"/>
      <c r="RBT163" s="154"/>
      <c r="RBU163" s="154"/>
      <c r="RBV163" s="154"/>
      <c r="RBW163" s="154"/>
      <c r="RBX163" s="154"/>
      <c r="RBY163" s="154"/>
      <c r="RBZ163" s="154"/>
      <c r="RCA163" s="154"/>
      <c r="RCB163" s="154"/>
      <c r="RCC163" s="154"/>
      <c r="RCD163" s="154"/>
      <c r="RCE163" s="154"/>
      <c r="RCF163" s="154"/>
      <c r="RCG163" s="154"/>
      <c r="RCH163" s="154"/>
      <c r="RCI163" s="154"/>
      <c r="RCJ163" s="154"/>
      <c r="RCK163" s="154"/>
      <c r="RCL163" s="154"/>
      <c r="RCM163" s="154"/>
      <c r="RCN163" s="154"/>
      <c r="RCO163" s="154"/>
      <c r="RCP163" s="154"/>
      <c r="RCQ163" s="154"/>
      <c r="RCR163" s="154"/>
      <c r="RCS163" s="154"/>
      <c r="RCT163" s="154"/>
      <c r="RCU163" s="154"/>
      <c r="RCV163" s="154"/>
      <c r="RCW163" s="154"/>
      <c r="RCX163" s="154"/>
      <c r="RCY163" s="154"/>
      <c r="RCZ163" s="154"/>
      <c r="RDA163" s="154"/>
      <c r="RDB163" s="154"/>
      <c r="RDC163" s="154"/>
      <c r="RDD163" s="154"/>
      <c r="RDE163" s="154"/>
      <c r="RDF163" s="154"/>
      <c r="RDG163" s="154"/>
      <c r="RDH163" s="154"/>
      <c r="RDI163" s="154"/>
      <c r="RDJ163" s="154"/>
      <c r="RDK163" s="154"/>
      <c r="RDL163" s="154"/>
      <c r="RDM163" s="154"/>
      <c r="RDN163" s="154"/>
      <c r="RDO163" s="154"/>
      <c r="RDP163" s="154"/>
      <c r="RDQ163" s="154"/>
      <c r="RDR163" s="154"/>
      <c r="RDS163" s="154"/>
      <c r="RDT163" s="154"/>
      <c r="RDU163" s="154"/>
      <c r="RDV163" s="154"/>
      <c r="RDW163" s="154"/>
      <c r="RDX163" s="154"/>
      <c r="RDY163" s="154"/>
      <c r="RDZ163" s="154"/>
      <c r="REA163" s="154"/>
      <c r="REB163" s="154"/>
      <c r="REC163" s="154"/>
      <c r="RED163" s="154"/>
      <c r="REE163" s="154"/>
      <c r="REF163" s="154"/>
      <c r="REG163" s="154"/>
      <c r="REH163" s="154"/>
      <c r="REI163" s="154"/>
      <c r="REJ163" s="154"/>
      <c r="REK163" s="154"/>
      <c r="REL163" s="154"/>
      <c r="REM163" s="154"/>
      <c r="REN163" s="154"/>
      <c r="REO163" s="154"/>
      <c r="REP163" s="154"/>
      <c r="REQ163" s="154"/>
      <c r="RER163" s="154"/>
      <c r="RES163" s="154"/>
      <c r="RET163" s="154"/>
      <c r="REU163" s="154"/>
      <c r="REV163" s="154"/>
      <c r="REW163" s="154"/>
      <c r="REX163" s="154"/>
      <c r="REY163" s="154"/>
      <c r="REZ163" s="154"/>
      <c r="RFA163" s="154"/>
      <c r="RFB163" s="154"/>
      <c r="RFC163" s="154"/>
      <c r="RFD163" s="154"/>
      <c r="RFE163" s="154"/>
      <c r="RFF163" s="154"/>
      <c r="RFG163" s="154"/>
      <c r="RFH163" s="154"/>
      <c r="RFI163" s="154"/>
      <c r="RFJ163" s="154"/>
      <c r="RFK163" s="154"/>
      <c r="RFL163" s="154"/>
      <c r="RFM163" s="154"/>
      <c r="RFN163" s="154"/>
      <c r="RFO163" s="154"/>
      <c r="RFP163" s="154"/>
      <c r="RFQ163" s="154"/>
      <c r="RFR163" s="154"/>
      <c r="RFS163" s="154"/>
      <c r="RFT163" s="154"/>
      <c r="RFU163" s="154"/>
      <c r="RFV163" s="154"/>
      <c r="RFW163" s="154"/>
      <c r="RFX163" s="154"/>
      <c r="RFY163" s="154"/>
      <c r="RFZ163" s="154"/>
      <c r="RGA163" s="154"/>
      <c r="RGB163" s="154"/>
      <c r="RGC163" s="154"/>
      <c r="RGD163" s="154"/>
      <c r="RGE163" s="154"/>
      <c r="RGF163" s="154"/>
      <c r="RGG163" s="154"/>
      <c r="RGH163" s="154"/>
      <c r="RGI163" s="154"/>
      <c r="RGJ163" s="154"/>
      <c r="RGK163" s="154"/>
      <c r="RGL163" s="154"/>
      <c r="RGM163" s="154"/>
      <c r="RGN163" s="154"/>
      <c r="RGO163" s="154"/>
      <c r="RGP163" s="154"/>
      <c r="RGQ163" s="154"/>
      <c r="RGR163" s="154"/>
      <c r="RGS163" s="154"/>
      <c r="RGT163" s="154"/>
      <c r="RGU163" s="154"/>
      <c r="RGV163" s="154"/>
      <c r="RGW163" s="154"/>
      <c r="RGX163" s="154"/>
      <c r="RGY163" s="154"/>
      <c r="RGZ163" s="154"/>
      <c r="RHA163" s="154"/>
      <c r="RHB163" s="154"/>
      <c r="RHC163" s="154"/>
      <c r="RHD163" s="154"/>
      <c r="RHE163" s="154"/>
      <c r="RHF163" s="154"/>
      <c r="RHG163" s="154"/>
      <c r="RHH163" s="154"/>
      <c r="RHI163" s="154"/>
      <c r="RHJ163" s="154"/>
      <c r="RHK163" s="154"/>
      <c r="RHL163" s="154"/>
      <c r="RHM163" s="154"/>
      <c r="RHN163" s="154"/>
      <c r="RHO163" s="154"/>
      <c r="RHP163" s="154"/>
      <c r="RHQ163" s="154"/>
      <c r="RHR163" s="154"/>
      <c r="RHS163" s="154"/>
      <c r="RHT163" s="154"/>
      <c r="RHU163" s="154"/>
      <c r="RHV163" s="154"/>
      <c r="RHW163" s="154"/>
      <c r="RHX163" s="154"/>
      <c r="RHY163" s="154"/>
      <c r="RHZ163" s="154"/>
      <c r="RIA163" s="154"/>
      <c r="RIB163" s="154"/>
      <c r="RIC163" s="154"/>
      <c r="RID163" s="154"/>
      <c r="RIE163" s="154"/>
      <c r="RIF163" s="154"/>
      <c r="RIG163" s="154"/>
      <c r="RIH163" s="154"/>
      <c r="RII163" s="154"/>
      <c r="RIJ163" s="154"/>
      <c r="RIK163" s="154"/>
      <c r="RIL163" s="154"/>
      <c r="RIM163" s="154"/>
      <c r="RIN163" s="154"/>
      <c r="RIO163" s="154"/>
      <c r="RIP163" s="154"/>
      <c r="RIQ163" s="154"/>
      <c r="RIR163" s="154"/>
      <c r="RIS163" s="154"/>
      <c r="RIT163" s="154"/>
      <c r="RIU163" s="154"/>
      <c r="RIV163" s="154"/>
      <c r="RIW163" s="154"/>
      <c r="RIX163" s="154"/>
      <c r="RIY163" s="154"/>
      <c r="RIZ163" s="154"/>
      <c r="RJA163" s="154"/>
      <c r="RJB163" s="154"/>
      <c r="RJC163" s="154"/>
      <c r="RJD163" s="154"/>
      <c r="RJE163" s="154"/>
      <c r="RJF163" s="154"/>
      <c r="RJG163" s="154"/>
      <c r="RJH163" s="154"/>
      <c r="RJI163" s="154"/>
      <c r="RJJ163" s="154"/>
      <c r="RJK163" s="154"/>
      <c r="RJL163" s="154"/>
      <c r="RJM163" s="154"/>
      <c r="RJN163" s="154"/>
      <c r="RJO163" s="154"/>
      <c r="RJP163" s="154"/>
      <c r="RJQ163" s="154"/>
      <c r="RJR163" s="154"/>
      <c r="RJS163" s="154"/>
      <c r="RJT163" s="154"/>
      <c r="RJU163" s="154"/>
      <c r="RJV163" s="154"/>
      <c r="RJW163" s="154"/>
      <c r="RJX163" s="154"/>
      <c r="RJY163" s="154"/>
      <c r="RJZ163" s="154"/>
      <c r="RKA163" s="154"/>
      <c r="RKB163" s="154"/>
      <c r="RKC163" s="154"/>
      <c r="RKD163" s="154"/>
      <c r="RKE163" s="154"/>
      <c r="RKF163" s="154"/>
      <c r="RKG163" s="154"/>
      <c r="RKH163" s="154"/>
      <c r="RKI163" s="154"/>
      <c r="RKJ163" s="154"/>
      <c r="RKK163" s="154"/>
      <c r="RKL163" s="154"/>
      <c r="RKM163" s="154"/>
      <c r="RKN163" s="154"/>
      <c r="RKO163" s="154"/>
      <c r="RKP163" s="154"/>
      <c r="RKQ163" s="154"/>
      <c r="RKR163" s="154"/>
      <c r="RKS163" s="154"/>
      <c r="RKT163" s="154"/>
      <c r="RKU163" s="154"/>
      <c r="RKV163" s="154"/>
      <c r="RKW163" s="154"/>
      <c r="RKX163" s="154"/>
      <c r="RKY163" s="154"/>
      <c r="RKZ163" s="154"/>
      <c r="RLA163" s="154"/>
      <c r="RLB163" s="154"/>
      <c r="RLC163" s="154"/>
      <c r="RLD163" s="154"/>
      <c r="RLE163" s="154"/>
      <c r="RLF163" s="154"/>
      <c r="RLG163" s="154"/>
      <c r="RLH163" s="154"/>
      <c r="RLI163" s="154"/>
      <c r="RLJ163" s="154"/>
      <c r="RLK163" s="154"/>
      <c r="RLL163" s="154"/>
      <c r="RLM163" s="154"/>
      <c r="RLN163" s="154"/>
      <c r="RLO163" s="154"/>
      <c r="RLP163" s="154"/>
      <c r="RLQ163" s="154"/>
      <c r="RLR163" s="154"/>
      <c r="RLS163" s="154"/>
      <c r="RLT163" s="154"/>
      <c r="RLU163" s="154"/>
      <c r="RLV163" s="154"/>
      <c r="RLW163" s="154"/>
      <c r="RLX163" s="154"/>
      <c r="RLY163" s="154"/>
      <c r="RLZ163" s="154"/>
      <c r="RMA163" s="154"/>
      <c r="RMB163" s="154"/>
      <c r="RMC163" s="154"/>
      <c r="RMD163" s="154"/>
      <c r="RME163" s="154"/>
      <c r="RMF163" s="154"/>
      <c r="RMG163" s="154"/>
      <c r="RMH163" s="154"/>
      <c r="RMI163" s="154"/>
      <c r="RMJ163" s="154"/>
      <c r="RMK163" s="154"/>
      <c r="RML163" s="154"/>
      <c r="RMM163" s="154"/>
      <c r="RMN163" s="154"/>
      <c r="RMO163" s="154"/>
      <c r="RMP163" s="154"/>
      <c r="RMQ163" s="154"/>
      <c r="RMR163" s="154"/>
      <c r="RMS163" s="154"/>
      <c r="RMT163" s="154"/>
      <c r="RMU163" s="154"/>
      <c r="RMV163" s="154"/>
      <c r="RMW163" s="154"/>
      <c r="RMX163" s="154"/>
      <c r="RMY163" s="154"/>
      <c r="RMZ163" s="154"/>
      <c r="RNA163" s="154"/>
      <c r="RNB163" s="154"/>
      <c r="RNC163" s="154"/>
      <c r="RND163" s="154"/>
      <c r="RNE163" s="154"/>
      <c r="RNF163" s="154"/>
      <c r="RNG163" s="154"/>
      <c r="RNH163" s="154"/>
      <c r="RNI163" s="154"/>
      <c r="RNJ163" s="154"/>
      <c r="RNK163" s="154"/>
      <c r="RNL163" s="154"/>
      <c r="RNM163" s="154"/>
      <c r="RNN163" s="154"/>
      <c r="RNO163" s="154"/>
      <c r="RNP163" s="154"/>
      <c r="RNQ163" s="154"/>
      <c r="RNR163" s="154"/>
      <c r="RNS163" s="154"/>
      <c r="RNT163" s="154"/>
      <c r="RNU163" s="154"/>
      <c r="RNV163" s="154"/>
      <c r="RNW163" s="154"/>
      <c r="RNX163" s="154"/>
      <c r="RNY163" s="154"/>
      <c r="RNZ163" s="154"/>
      <c r="ROA163" s="154"/>
      <c r="ROB163" s="154"/>
      <c r="ROC163" s="154"/>
      <c r="ROD163" s="154"/>
      <c r="ROE163" s="154"/>
      <c r="ROF163" s="154"/>
      <c r="ROG163" s="154"/>
      <c r="ROH163" s="154"/>
      <c r="ROI163" s="154"/>
      <c r="ROJ163" s="154"/>
      <c r="ROK163" s="154"/>
      <c r="ROL163" s="154"/>
      <c r="ROM163" s="154"/>
      <c r="RON163" s="154"/>
      <c r="ROO163" s="154"/>
      <c r="ROP163" s="154"/>
      <c r="ROQ163" s="154"/>
      <c r="ROR163" s="154"/>
      <c r="ROS163" s="154"/>
      <c r="ROT163" s="154"/>
      <c r="ROU163" s="154"/>
      <c r="ROV163" s="154"/>
      <c r="ROW163" s="154"/>
      <c r="ROX163" s="154"/>
      <c r="ROY163" s="154"/>
      <c r="ROZ163" s="154"/>
      <c r="RPA163" s="154"/>
      <c r="RPB163" s="154"/>
      <c r="RPC163" s="154"/>
      <c r="RPD163" s="154"/>
      <c r="RPE163" s="154"/>
      <c r="RPF163" s="154"/>
      <c r="RPG163" s="154"/>
      <c r="RPH163" s="154"/>
      <c r="RPI163" s="154"/>
      <c r="RPJ163" s="154"/>
      <c r="RPK163" s="154"/>
      <c r="RPL163" s="154"/>
      <c r="RPM163" s="154"/>
      <c r="RPN163" s="154"/>
      <c r="RPO163" s="154"/>
      <c r="RPP163" s="154"/>
      <c r="RPQ163" s="154"/>
      <c r="RPR163" s="154"/>
      <c r="RPS163" s="154"/>
      <c r="RPT163" s="154"/>
      <c r="RPU163" s="154"/>
      <c r="RPV163" s="154"/>
      <c r="RPW163" s="154"/>
      <c r="RPX163" s="154"/>
      <c r="RPY163" s="154"/>
      <c r="RPZ163" s="154"/>
      <c r="RQA163" s="154"/>
      <c r="RQB163" s="154"/>
      <c r="RQC163" s="154"/>
      <c r="RQD163" s="154"/>
      <c r="RQE163" s="154"/>
      <c r="RQF163" s="154"/>
      <c r="RQG163" s="154"/>
      <c r="RQH163" s="154"/>
      <c r="RQI163" s="154"/>
      <c r="RQJ163" s="154"/>
      <c r="RQK163" s="154"/>
      <c r="RQL163" s="154"/>
      <c r="RQM163" s="154"/>
      <c r="RQN163" s="154"/>
      <c r="RQO163" s="154"/>
      <c r="RQP163" s="154"/>
      <c r="RQQ163" s="154"/>
      <c r="RQR163" s="154"/>
      <c r="RQS163" s="154"/>
      <c r="RQT163" s="154"/>
      <c r="RQU163" s="154"/>
      <c r="RQV163" s="154"/>
      <c r="RQW163" s="154"/>
      <c r="RQX163" s="154"/>
      <c r="RQY163" s="154"/>
      <c r="RQZ163" s="154"/>
      <c r="RRA163" s="154"/>
      <c r="RRB163" s="154"/>
      <c r="RRC163" s="154"/>
      <c r="RRD163" s="154"/>
      <c r="RRE163" s="154"/>
      <c r="RRF163" s="154"/>
      <c r="RRG163" s="154"/>
      <c r="RRH163" s="154"/>
      <c r="RRI163" s="154"/>
      <c r="RRJ163" s="154"/>
      <c r="RRK163" s="154"/>
      <c r="RRL163" s="154"/>
      <c r="RRM163" s="154"/>
      <c r="RRN163" s="154"/>
      <c r="RRO163" s="154"/>
      <c r="RRP163" s="154"/>
      <c r="RRQ163" s="154"/>
      <c r="RRR163" s="154"/>
      <c r="RRS163" s="154"/>
      <c r="RRT163" s="154"/>
      <c r="RRU163" s="154"/>
      <c r="RRV163" s="154"/>
      <c r="RRW163" s="154"/>
      <c r="RRX163" s="154"/>
      <c r="RRY163" s="154"/>
      <c r="RRZ163" s="154"/>
      <c r="RSA163" s="154"/>
      <c r="RSB163" s="154"/>
      <c r="RSC163" s="154"/>
      <c r="RSD163" s="154"/>
      <c r="RSE163" s="154"/>
      <c r="RSF163" s="154"/>
      <c r="RSG163" s="154"/>
      <c r="RSH163" s="154"/>
      <c r="RSI163" s="154"/>
      <c r="RSJ163" s="154"/>
      <c r="RSK163" s="154"/>
      <c r="RSL163" s="154"/>
      <c r="RSM163" s="154"/>
      <c r="RSN163" s="154"/>
      <c r="RSO163" s="154"/>
      <c r="RSP163" s="154"/>
      <c r="RSQ163" s="154"/>
      <c r="RSR163" s="154"/>
      <c r="RSS163" s="154"/>
      <c r="RST163" s="154"/>
      <c r="RSU163" s="154"/>
      <c r="RSV163" s="154"/>
      <c r="RSW163" s="154"/>
      <c r="RSX163" s="154"/>
      <c r="RSY163" s="154"/>
      <c r="RSZ163" s="154"/>
      <c r="RTA163" s="154"/>
      <c r="RTB163" s="154"/>
      <c r="RTC163" s="154"/>
      <c r="RTD163" s="154"/>
      <c r="RTE163" s="154"/>
      <c r="RTF163" s="154"/>
      <c r="RTG163" s="154"/>
      <c r="RTH163" s="154"/>
      <c r="RTI163" s="154"/>
      <c r="RTJ163" s="154"/>
      <c r="RTK163" s="154"/>
      <c r="RTL163" s="154"/>
      <c r="RTM163" s="154"/>
      <c r="RTN163" s="154"/>
      <c r="RTO163" s="154"/>
      <c r="RTP163" s="154"/>
      <c r="RTQ163" s="154"/>
      <c r="RTR163" s="154"/>
      <c r="RTS163" s="154"/>
      <c r="RTT163" s="154"/>
      <c r="RTU163" s="154"/>
      <c r="RTV163" s="154"/>
      <c r="RTW163" s="154"/>
      <c r="RTX163" s="154"/>
      <c r="RTY163" s="154"/>
      <c r="RTZ163" s="154"/>
      <c r="RUA163" s="154"/>
      <c r="RUB163" s="154"/>
      <c r="RUC163" s="154"/>
      <c r="RUD163" s="154"/>
      <c r="RUE163" s="154"/>
      <c r="RUF163" s="154"/>
      <c r="RUG163" s="154"/>
      <c r="RUH163" s="154"/>
      <c r="RUI163" s="154"/>
      <c r="RUJ163" s="154"/>
      <c r="RUK163" s="154"/>
      <c r="RUL163" s="154"/>
      <c r="RUM163" s="154"/>
      <c r="RUN163" s="154"/>
      <c r="RUO163" s="154"/>
      <c r="RUP163" s="154"/>
      <c r="RUQ163" s="154"/>
      <c r="RUR163" s="154"/>
      <c r="RUS163" s="154"/>
      <c r="RUT163" s="154"/>
      <c r="RUU163" s="154"/>
      <c r="RUV163" s="154"/>
      <c r="RUW163" s="154"/>
      <c r="RUX163" s="154"/>
      <c r="RUY163" s="154"/>
      <c r="RUZ163" s="154"/>
      <c r="RVA163" s="154"/>
      <c r="RVB163" s="154"/>
      <c r="RVC163" s="154"/>
      <c r="RVD163" s="154"/>
      <c r="RVE163" s="154"/>
      <c r="RVF163" s="154"/>
      <c r="RVG163" s="154"/>
      <c r="RVH163" s="154"/>
      <c r="RVI163" s="154"/>
      <c r="RVJ163" s="154"/>
      <c r="RVK163" s="154"/>
      <c r="RVL163" s="154"/>
      <c r="RVM163" s="154"/>
      <c r="RVN163" s="154"/>
      <c r="RVO163" s="154"/>
      <c r="RVP163" s="154"/>
      <c r="RVQ163" s="154"/>
      <c r="RVR163" s="154"/>
      <c r="RVS163" s="154"/>
      <c r="RVT163" s="154"/>
      <c r="RVU163" s="154"/>
      <c r="RVV163" s="154"/>
      <c r="RVW163" s="154"/>
      <c r="RVX163" s="154"/>
      <c r="RVY163" s="154"/>
      <c r="RVZ163" s="154"/>
      <c r="RWA163" s="154"/>
      <c r="RWB163" s="154"/>
      <c r="RWC163" s="154"/>
      <c r="RWD163" s="154"/>
      <c r="RWE163" s="154"/>
      <c r="RWF163" s="154"/>
      <c r="RWG163" s="154"/>
      <c r="RWH163" s="154"/>
      <c r="RWI163" s="154"/>
      <c r="RWJ163" s="154"/>
      <c r="RWK163" s="154"/>
      <c r="RWL163" s="154"/>
      <c r="RWM163" s="154"/>
      <c r="RWN163" s="154"/>
      <c r="RWO163" s="154"/>
      <c r="RWP163" s="154"/>
      <c r="RWQ163" s="154"/>
      <c r="RWR163" s="154"/>
      <c r="RWS163" s="154"/>
      <c r="RWT163" s="154"/>
      <c r="RWU163" s="154"/>
      <c r="RWV163" s="154"/>
      <c r="RWW163" s="154"/>
      <c r="RWX163" s="154"/>
      <c r="RWY163" s="154"/>
      <c r="RWZ163" s="154"/>
      <c r="RXA163" s="154"/>
      <c r="RXB163" s="154"/>
      <c r="RXC163" s="154"/>
      <c r="RXD163" s="154"/>
      <c r="RXE163" s="154"/>
      <c r="RXF163" s="154"/>
      <c r="RXG163" s="154"/>
      <c r="RXH163" s="154"/>
      <c r="RXI163" s="154"/>
      <c r="RXJ163" s="154"/>
      <c r="RXK163" s="154"/>
      <c r="RXL163" s="154"/>
      <c r="RXM163" s="154"/>
      <c r="RXN163" s="154"/>
      <c r="RXO163" s="154"/>
      <c r="RXP163" s="154"/>
      <c r="RXQ163" s="154"/>
      <c r="RXR163" s="154"/>
      <c r="RXS163" s="154"/>
      <c r="RXT163" s="154"/>
      <c r="RXU163" s="154"/>
      <c r="RXV163" s="154"/>
      <c r="RXW163" s="154"/>
      <c r="RXX163" s="154"/>
      <c r="RXY163" s="154"/>
      <c r="RXZ163" s="154"/>
      <c r="RYA163" s="154"/>
      <c r="RYB163" s="154"/>
      <c r="RYC163" s="154"/>
      <c r="RYD163" s="154"/>
      <c r="RYE163" s="154"/>
      <c r="RYF163" s="154"/>
      <c r="RYG163" s="154"/>
      <c r="RYH163" s="154"/>
      <c r="RYI163" s="154"/>
      <c r="RYJ163" s="154"/>
      <c r="RYK163" s="154"/>
      <c r="RYL163" s="154"/>
      <c r="RYM163" s="154"/>
      <c r="RYN163" s="154"/>
      <c r="RYO163" s="154"/>
      <c r="RYP163" s="154"/>
      <c r="RYQ163" s="154"/>
      <c r="RYR163" s="154"/>
      <c r="RYS163" s="154"/>
      <c r="RYT163" s="154"/>
      <c r="RYU163" s="154"/>
      <c r="RYV163" s="154"/>
      <c r="RYW163" s="154"/>
      <c r="RYX163" s="154"/>
      <c r="RYY163" s="154"/>
      <c r="RYZ163" s="154"/>
      <c r="RZA163" s="154"/>
      <c r="RZB163" s="154"/>
      <c r="RZC163" s="154"/>
      <c r="RZD163" s="154"/>
      <c r="RZE163" s="154"/>
      <c r="RZF163" s="154"/>
      <c r="RZG163" s="154"/>
      <c r="RZH163" s="154"/>
      <c r="RZI163" s="154"/>
      <c r="RZJ163" s="154"/>
      <c r="RZK163" s="154"/>
      <c r="RZL163" s="154"/>
      <c r="RZM163" s="154"/>
      <c r="RZN163" s="154"/>
      <c r="RZO163" s="154"/>
      <c r="RZP163" s="154"/>
      <c r="RZQ163" s="154"/>
      <c r="RZR163" s="154"/>
      <c r="RZS163" s="154"/>
      <c r="RZT163" s="154"/>
      <c r="RZU163" s="154"/>
      <c r="RZV163" s="154"/>
      <c r="RZW163" s="154"/>
      <c r="RZX163" s="154"/>
      <c r="RZY163" s="154"/>
      <c r="RZZ163" s="154"/>
      <c r="SAA163" s="154"/>
      <c r="SAB163" s="154"/>
      <c r="SAC163" s="154"/>
      <c r="SAD163" s="154"/>
      <c r="SAE163" s="154"/>
      <c r="SAF163" s="154"/>
      <c r="SAG163" s="154"/>
      <c r="SAH163" s="154"/>
      <c r="SAI163" s="154"/>
      <c r="SAJ163" s="154"/>
      <c r="SAK163" s="154"/>
      <c r="SAL163" s="154"/>
      <c r="SAM163" s="154"/>
      <c r="SAN163" s="154"/>
      <c r="SAO163" s="154"/>
      <c r="SAP163" s="154"/>
      <c r="SAQ163" s="154"/>
      <c r="SAR163" s="154"/>
      <c r="SAS163" s="154"/>
      <c r="SAT163" s="154"/>
      <c r="SAU163" s="154"/>
      <c r="SAV163" s="154"/>
      <c r="SAW163" s="154"/>
      <c r="SAX163" s="154"/>
      <c r="SAY163" s="154"/>
      <c r="SAZ163" s="154"/>
      <c r="SBA163" s="154"/>
      <c r="SBB163" s="154"/>
      <c r="SBC163" s="154"/>
      <c r="SBD163" s="154"/>
      <c r="SBE163" s="154"/>
      <c r="SBF163" s="154"/>
      <c r="SBG163" s="154"/>
      <c r="SBH163" s="154"/>
      <c r="SBI163" s="154"/>
      <c r="SBJ163" s="154"/>
      <c r="SBK163" s="154"/>
      <c r="SBL163" s="154"/>
      <c r="SBM163" s="154"/>
      <c r="SBN163" s="154"/>
      <c r="SBO163" s="154"/>
      <c r="SBP163" s="154"/>
      <c r="SBQ163" s="154"/>
      <c r="SBR163" s="154"/>
      <c r="SBS163" s="154"/>
      <c r="SBT163" s="154"/>
      <c r="SBU163" s="154"/>
      <c r="SBV163" s="154"/>
      <c r="SBW163" s="154"/>
      <c r="SBX163" s="154"/>
      <c r="SBY163" s="154"/>
      <c r="SBZ163" s="154"/>
      <c r="SCA163" s="154"/>
      <c r="SCB163" s="154"/>
      <c r="SCC163" s="154"/>
      <c r="SCD163" s="154"/>
      <c r="SCE163" s="154"/>
      <c r="SCF163" s="154"/>
      <c r="SCG163" s="154"/>
      <c r="SCH163" s="154"/>
      <c r="SCI163" s="154"/>
      <c r="SCJ163" s="154"/>
      <c r="SCK163" s="154"/>
      <c r="SCL163" s="154"/>
      <c r="SCM163" s="154"/>
      <c r="SCN163" s="154"/>
      <c r="SCO163" s="154"/>
      <c r="SCP163" s="154"/>
      <c r="SCQ163" s="154"/>
      <c r="SCR163" s="154"/>
      <c r="SCS163" s="154"/>
      <c r="SCT163" s="154"/>
      <c r="SCU163" s="154"/>
      <c r="SCV163" s="154"/>
      <c r="SCW163" s="154"/>
      <c r="SCX163" s="154"/>
      <c r="SCY163" s="154"/>
      <c r="SCZ163" s="154"/>
      <c r="SDA163" s="154"/>
      <c r="SDB163" s="154"/>
      <c r="SDC163" s="154"/>
      <c r="SDD163" s="154"/>
      <c r="SDE163" s="154"/>
      <c r="SDF163" s="154"/>
      <c r="SDG163" s="154"/>
      <c r="SDH163" s="154"/>
      <c r="SDI163" s="154"/>
      <c r="SDJ163" s="154"/>
      <c r="SDK163" s="154"/>
      <c r="SDL163" s="154"/>
      <c r="SDM163" s="154"/>
      <c r="SDN163" s="154"/>
      <c r="SDO163" s="154"/>
      <c r="SDP163" s="154"/>
      <c r="SDQ163" s="154"/>
      <c r="SDR163" s="154"/>
      <c r="SDS163" s="154"/>
      <c r="SDT163" s="154"/>
      <c r="SDU163" s="154"/>
      <c r="SDV163" s="154"/>
      <c r="SDW163" s="154"/>
      <c r="SDX163" s="154"/>
      <c r="SDY163" s="154"/>
      <c r="SDZ163" s="154"/>
      <c r="SEA163" s="154"/>
      <c r="SEB163" s="154"/>
      <c r="SEC163" s="154"/>
      <c r="SED163" s="154"/>
      <c r="SEE163" s="154"/>
      <c r="SEF163" s="154"/>
      <c r="SEG163" s="154"/>
      <c r="SEH163" s="154"/>
      <c r="SEI163" s="154"/>
      <c r="SEJ163" s="154"/>
      <c r="SEK163" s="154"/>
      <c r="SEL163" s="154"/>
      <c r="SEM163" s="154"/>
      <c r="SEN163" s="154"/>
      <c r="SEO163" s="154"/>
      <c r="SEP163" s="154"/>
      <c r="SEQ163" s="154"/>
      <c r="SER163" s="154"/>
      <c r="SES163" s="154"/>
      <c r="SET163" s="154"/>
      <c r="SEU163" s="154"/>
      <c r="SEV163" s="154"/>
      <c r="SEW163" s="154"/>
      <c r="SEX163" s="154"/>
      <c r="SEY163" s="154"/>
      <c r="SEZ163" s="154"/>
      <c r="SFA163" s="154"/>
      <c r="SFB163" s="154"/>
      <c r="SFC163" s="154"/>
      <c r="SFD163" s="154"/>
      <c r="SFE163" s="154"/>
      <c r="SFF163" s="154"/>
      <c r="SFG163" s="154"/>
      <c r="SFH163" s="154"/>
      <c r="SFI163" s="154"/>
      <c r="SFJ163" s="154"/>
      <c r="SFK163" s="154"/>
      <c r="SFL163" s="154"/>
      <c r="SFM163" s="154"/>
      <c r="SFN163" s="154"/>
      <c r="SFO163" s="154"/>
      <c r="SFP163" s="154"/>
      <c r="SFQ163" s="154"/>
      <c r="SFR163" s="154"/>
      <c r="SFS163" s="154"/>
      <c r="SFT163" s="154"/>
      <c r="SFU163" s="154"/>
      <c r="SFV163" s="154"/>
      <c r="SFW163" s="154"/>
      <c r="SFX163" s="154"/>
      <c r="SFY163" s="154"/>
      <c r="SFZ163" s="154"/>
      <c r="SGA163" s="154"/>
      <c r="SGB163" s="154"/>
      <c r="SGC163" s="154"/>
      <c r="SGD163" s="154"/>
      <c r="SGE163" s="154"/>
      <c r="SGF163" s="154"/>
      <c r="SGG163" s="154"/>
      <c r="SGH163" s="154"/>
      <c r="SGI163" s="154"/>
      <c r="SGJ163" s="154"/>
      <c r="SGK163" s="154"/>
      <c r="SGL163" s="154"/>
      <c r="SGM163" s="154"/>
      <c r="SGN163" s="154"/>
      <c r="SGO163" s="154"/>
      <c r="SGP163" s="154"/>
      <c r="SGQ163" s="154"/>
      <c r="SGR163" s="154"/>
      <c r="SGS163" s="154"/>
      <c r="SGT163" s="154"/>
      <c r="SGU163" s="154"/>
      <c r="SGV163" s="154"/>
      <c r="SGW163" s="154"/>
      <c r="SGX163" s="154"/>
      <c r="SGY163" s="154"/>
      <c r="SGZ163" s="154"/>
      <c r="SHA163" s="154"/>
      <c r="SHB163" s="154"/>
      <c r="SHC163" s="154"/>
      <c r="SHD163" s="154"/>
      <c r="SHE163" s="154"/>
      <c r="SHF163" s="154"/>
      <c r="SHG163" s="154"/>
      <c r="SHH163" s="154"/>
      <c r="SHI163" s="154"/>
      <c r="SHJ163" s="154"/>
      <c r="SHK163" s="154"/>
      <c r="SHL163" s="154"/>
      <c r="SHM163" s="154"/>
      <c r="SHN163" s="154"/>
      <c r="SHO163" s="154"/>
      <c r="SHP163" s="154"/>
      <c r="SHQ163" s="154"/>
      <c r="SHR163" s="154"/>
      <c r="SHS163" s="154"/>
      <c r="SHT163" s="154"/>
      <c r="SHU163" s="154"/>
      <c r="SHV163" s="154"/>
      <c r="SHW163" s="154"/>
      <c r="SHX163" s="154"/>
      <c r="SHY163" s="154"/>
      <c r="SHZ163" s="154"/>
      <c r="SIA163" s="154"/>
      <c r="SIB163" s="154"/>
      <c r="SIC163" s="154"/>
      <c r="SID163" s="154"/>
      <c r="SIE163" s="154"/>
      <c r="SIF163" s="154"/>
      <c r="SIG163" s="154"/>
      <c r="SIH163" s="154"/>
      <c r="SII163" s="154"/>
      <c r="SIJ163" s="154"/>
      <c r="SIK163" s="154"/>
      <c r="SIL163" s="154"/>
      <c r="SIM163" s="154"/>
      <c r="SIN163" s="154"/>
      <c r="SIO163" s="154"/>
      <c r="SIP163" s="154"/>
      <c r="SIQ163" s="154"/>
      <c r="SIR163" s="154"/>
      <c r="SIS163" s="154"/>
      <c r="SIT163" s="154"/>
      <c r="SIU163" s="154"/>
      <c r="SIV163" s="154"/>
      <c r="SIW163" s="154"/>
      <c r="SIX163" s="154"/>
      <c r="SIY163" s="154"/>
      <c r="SIZ163" s="154"/>
      <c r="SJA163" s="154"/>
      <c r="SJB163" s="154"/>
      <c r="SJC163" s="154"/>
      <c r="SJD163" s="154"/>
      <c r="SJE163" s="154"/>
      <c r="SJF163" s="154"/>
      <c r="SJG163" s="154"/>
      <c r="SJH163" s="154"/>
      <c r="SJI163" s="154"/>
      <c r="SJJ163" s="154"/>
      <c r="SJK163" s="154"/>
      <c r="SJL163" s="154"/>
      <c r="SJM163" s="154"/>
      <c r="SJN163" s="154"/>
      <c r="SJO163" s="154"/>
      <c r="SJP163" s="154"/>
      <c r="SJQ163" s="154"/>
      <c r="SJR163" s="154"/>
      <c r="SJS163" s="154"/>
      <c r="SJT163" s="154"/>
      <c r="SJU163" s="154"/>
      <c r="SJV163" s="154"/>
      <c r="SJW163" s="154"/>
      <c r="SJX163" s="154"/>
      <c r="SJY163" s="154"/>
      <c r="SJZ163" s="154"/>
      <c r="SKA163" s="154"/>
      <c r="SKB163" s="154"/>
      <c r="SKC163" s="154"/>
      <c r="SKD163" s="154"/>
      <c r="SKE163" s="154"/>
      <c r="SKF163" s="154"/>
      <c r="SKG163" s="154"/>
      <c r="SKH163" s="154"/>
      <c r="SKI163" s="154"/>
      <c r="SKJ163" s="154"/>
      <c r="SKK163" s="154"/>
      <c r="SKL163" s="154"/>
      <c r="SKM163" s="154"/>
      <c r="SKN163" s="154"/>
      <c r="SKO163" s="154"/>
      <c r="SKP163" s="154"/>
      <c r="SKQ163" s="154"/>
      <c r="SKR163" s="154"/>
      <c r="SKS163" s="154"/>
      <c r="SKT163" s="154"/>
      <c r="SKU163" s="154"/>
      <c r="SKV163" s="154"/>
      <c r="SKW163" s="154"/>
      <c r="SKX163" s="154"/>
      <c r="SKY163" s="154"/>
      <c r="SKZ163" s="154"/>
      <c r="SLA163" s="154"/>
      <c r="SLB163" s="154"/>
      <c r="SLC163" s="154"/>
      <c r="SLD163" s="154"/>
      <c r="SLE163" s="154"/>
      <c r="SLF163" s="154"/>
      <c r="SLG163" s="154"/>
      <c r="SLH163" s="154"/>
      <c r="SLI163" s="154"/>
      <c r="SLJ163" s="154"/>
      <c r="SLK163" s="154"/>
      <c r="SLL163" s="154"/>
      <c r="SLM163" s="154"/>
      <c r="SLN163" s="154"/>
      <c r="SLO163" s="154"/>
      <c r="SLP163" s="154"/>
      <c r="SLQ163" s="154"/>
      <c r="SLR163" s="154"/>
      <c r="SLS163" s="154"/>
      <c r="SLT163" s="154"/>
      <c r="SLU163" s="154"/>
      <c r="SLV163" s="154"/>
      <c r="SLW163" s="154"/>
      <c r="SLX163" s="154"/>
      <c r="SLY163" s="154"/>
      <c r="SLZ163" s="154"/>
      <c r="SMA163" s="154"/>
      <c r="SMB163" s="154"/>
      <c r="SMC163" s="154"/>
      <c r="SMD163" s="154"/>
      <c r="SME163" s="154"/>
      <c r="SMF163" s="154"/>
      <c r="SMG163" s="154"/>
      <c r="SMH163" s="154"/>
      <c r="SMI163" s="154"/>
      <c r="SMJ163" s="154"/>
      <c r="SMK163" s="154"/>
      <c r="SML163" s="154"/>
      <c r="SMM163" s="154"/>
      <c r="SMN163" s="154"/>
      <c r="SMO163" s="154"/>
      <c r="SMP163" s="154"/>
      <c r="SMQ163" s="154"/>
      <c r="SMR163" s="154"/>
      <c r="SMS163" s="154"/>
      <c r="SMT163" s="154"/>
      <c r="SMU163" s="154"/>
      <c r="SMV163" s="154"/>
      <c r="SMW163" s="154"/>
      <c r="SMX163" s="154"/>
      <c r="SMY163" s="154"/>
      <c r="SMZ163" s="154"/>
      <c r="SNA163" s="154"/>
      <c r="SNB163" s="154"/>
      <c r="SNC163" s="154"/>
      <c r="SND163" s="154"/>
      <c r="SNE163" s="154"/>
      <c r="SNF163" s="154"/>
      <c r="SNG163" s="154"/>
      <c r="SNH163" s="154"/>
      <c r="SNI163" s="154"/>
      <c r="SNJ163" s="154"/>
      <c r="SNK163" s="154"/>
      <c r="SNL163" s="154"/>
      <c r="SNM163" s="154"/>
      <c r="SNN163" s="154"/>
      <c r="SNO163" s="154"/>
      <c r="SNP163" s="154"/>
      <c r="SNQ163" s="154"/>
      <c r="SNR163" s="154"/>
      <c r="SNS163" s="154"/>
      <c r="SNT163" s="154"/>
      <c r="SNU163" s="154"/>
      <c r="SNV163" s="154"/>
      <c r="SNW163" s="154"/>
      <c r="SNX163" s="154"/>
      <c r="SNY163" s="154"/>
      <c r="SNZ163" s="154"/>
      <c r="SOA163" s="154"/>
      <c r="SOB163" s="154"/>
      <c r="SOC163" s="154"/>
      <c r="SOD163" s="154"/>
      <c r="SOE163" s="154"/>
      <c r="SOF163" s="154"/>
      <c r="SOG163" s="154"/>
      <c r="SOH163" s="154"/>
      <c r="SOI163" s="154"/>
      <c r="SOJ163" s="154"/>
      <c r="SOK163" s="154"/>
      <c r="SOL163" s="154"/>
      <c r="SOM163" s="154"/>
      <c r="SON163" s="154"/>
      <c r="SOO163" s="154"/>
      <c r="SOP163" s="154"/>
      <c r="SOQ163" s="154"/>
      <c r="SOR163" s="154"/>
      <c r="SOS163" s="154"/>
      <c r="SOT163" s="154"/>
      <c r="SOU163" s="154"/>
      <c r="SOV163" s="154"/>
      <c r="SOW163" s="154"/>
      <c r="SOX163" s="154"/>
      <c r="SOY163" s="154"/>
      <c r="SOZ163" s="154"/>
      <c r="SPA163" s="154"/>
      <c r="SPB163" s="154"/>
      <c r="SPC163" s="154"/>
      <c r="SPD163" s="154"/>
      <c r="SPE163" s="154"/>
      <c r="SPF163" s="154"/>
      <c r="SPG163" s="154"/>
      <c r="SPH163" s="154"/>
      <c r="SPI163" s="154"/>
      <c r="SPJ163" s="154"/>
      <c r="SPK163" s="154"/>
      <c r="SPL163" s="154"/>
      <c r="SPM163" s="154"/>
      <c r="SPN163" s="154"/>
      <c r="SPO163" s="154"/>
      <c r="SPP163" s="154"/>
      <c r="SPQ163" s="154"/>
      <c r="SPR163" s="154"/>
      <c r="SPS163" s="154"/>
      <c r="SPT163" s="154"/>
      <c r="SPU163" s="154"/>
      <c r="SPV163" s="154"/>
      <c r="SPW163" s="154"/>
      <c r="SPX163" s="154"/>
      <c r="SPY163" s="154"/>
      <c r="SPZ163" s="154"/>
      <c r="SQA163" s="154"/>
      <c r="SQB163" s="154"/>
      <c r="SQC163" s="154"/>
      <c r="SQD163" s="154"/>
      <c r="SQE163" s="154"/>
      <c r="SQF163" s="154"/>
      <c r="SQG163" s="154"/>
      <c r="SQH163" s="154"/>
      <c r="SQI163" s="154"/>
      <c r="SQJ163" s="154"/>
      <c r="SQK163" s="154"/>
      <c r="SQL163" s="154"/>
      <c r="SQM163" s="154"/>
      <c r="SQN163" s="154"/>
      <c r="SQO163" s="154"/>
      <c r="SQP163" s="154"/>
      <c r="SQQ163" s="154"/>
      <c r="SQR163" s="154"/>
      <c r="SQS163" s="154"/>
      <c r="SQT163" s="154"/>
      <c r="SQU163" s="154"/>
      <c r="SQV163" s="154"/>
      <c r="SQW163" s="154"/>
      <c r="SQX163" s="154"/>
      <c r="SQY163" s="154"/>
      <c r="SQZ163" s="154"/>
      <c r="SRA163" s="154"/>
      <c r="SRB163" s="154"/>
      <c r="SRC163" s="154"/>
      <c r="SRD163" s="154"/>
      <c r="SRE163" s="154"/>
      <c r="SRF163" s="154"/>
      <c r="SRG163" s="154"/>
      <c r="SRH163" s="154"/>
      <c r="SRI163" s="154"/>
      <c r="SRJ163" s="154"/>
      <c r="SRK163" s="154"/>
      <c r="SRL163" s="154"/>
      <c r="SRM163" s="154"/>
      <c r="SRN163" s="154"/>
      <c r="SRO163" s="154"/>
      <c r="SRP163" s="154"/>
      <c r="SRQ163" s="154"/>
      <c r="SRR163" s="154"/>
      <c r="SRS163" s="154"/>
      <c r="SRT163" s="154"/>
      <c r="SRU163" s="154"/>
      <c r="SRV163" s="154"/>
      <c r="SRW163" s="154"/>
      <c r="SRX163" s="154"/>
      <c r="SRY163" s="154"/>
      <c r="SRZ163" s="154"/>
      <c r="SSA163" s="154"/>
      <c r="SSB163" s="154"/>
      <c r="SSC163" s="154"/>
      <c r="SSD163" s="154"/>
      <c r="SSE163" s="154"/>
      <c r="SSF163" s="154"/>
      <c r="SSG163" s="154"/>
      <c r="SSH163" s="154"/>
      <c r="SSI163" s="154"/>
      <c r="SSJ163" s="154"/>
      <c r="SSK163" s="154"/>
      <c r="SSL163" s="154"/>
      <c r="SSM163" s="154"/>
      <c r="SSN163" s="154"/>
      <c r="SSO163" s="154"/>
      <c r="SSP163" s="154"/>
      <c r="SSQ163" s="154"/>
      <c r="SSR163" s="154"/>
      <c r="SSS163" s="154"/>
      <c r="SST163" s="154"/>
      <c r="SSU163" s="154"/>
      <c r="SSV163" s="154"/>
      <c r="SSW163" s="154"/>
      <c r="SSX163" s="154"/>
      <c r="SSY163" s="154"/>
      <c r="SSZ163" s="154"/>
      <c r="STA163" s="154"/>
      <c r="STB163" s="154"/>
      <c r="STC163" s="154"/>
      <c r="STD163" s="154"/>
      <c r="STE163" s="154"/>
      <c r="STF163" s="154"/>
      <c r="STG163" s="154"/>
      <c r="STH163" s="154"/>
      <c r="STI163" s="154"/>
      <c r="STJ163" s="154"/>
      <c r="STK163" s="154"/>
      <c r="STL163" s="154"/>
      <c r="STM163" s="154"/>
      <c r="STN163" s="154"/>
      <c r="STO163" s="154"/>
      <c r="STP163" s="154"/>
      <c r="STQ163" s="154"/>
      <c r="STR163" s="154"/>
      <c r="STS163" s="154"/>
      <c r="STT163" s="154"/>
      <c r="STU163" s="154"/>
      <c r="STV163" s="154"/>
      <c r="STW163" s="154"/>
      <c r="STX163" s="154"/>
      <c r="STY163" s="154"/>
      <c r="STZ163" s="154"/>
      <c r="SUA163" s="154"/>
      <c r="SUB163" s="154"/>
      <c r="SUC163" s="154"/>
      <c r="SUD163" s="154"/>
      <c r="SUE163" s="154"/>
      <c r="SUF163" s="154"/>
      <c r="SUG163" s="154"/>
      <c r="SUH163" s="154"/>
      <c r="SUI163" s="154"/>
      <c r="SUJ163" s="154"/>
      <c r="SUK163" s="154"/>
      <c r="SUL163" s="154"/>
      <c r="SUM163" s="154"/>
      <c r="SUN163" s="154"/>
      <c r="SUO163" s="154"/>
      <c r="SUP163" s="154"/>
      <c r="SUQ163" s="154"/>
      <c r="SUR163" s="154"/>
      <c r="SUS163" s="154"/>
      <c r="SUT163" s="154"/>
      <c r="SUU163" s="154"/>
      <c r="SUV163" s="154"/>
      <c r="SUW163" s="154"/>
      <c r="SUX163" s="154"/>
      <c r="SUY163" s="154"/>
      <c r="SUZ163" s="154"/>
      <c r="SVA163" s="154"/>
      <c r="SVB163" s="154"/>
      <c r="SVC163" s="154"/>
      <c r="SVD163" s="154"/>
      <c r="SVE163" s="154"/>
      <c r="SVF163" s="154"/>
      <c r="SVG163" s="154"/>
      <c r="SVH163" s="154"/>
      <c r="SVI163" s="154"/>
      <c r="SVJ163" s="154"/>
      <c r="SVK163" s="154"/>
      <c r="SVL163" s="154"/>
      <c r="SVM163" s="154"/>
      <c r="SVN163" s="154"/>
      <c r="SVO163" s="154"/>
      <c r="SVP163" s="154"/>
      <c r="SVQ163" s="154"/>
      <c r="SVR163" s="154"/>
      <c r="SVS163" s="154"/>
      <c r="SVT163" s="154"/>
      <c r="SVU163" s="154"/>
      <c r="SVV163" s="154"/>
      <c r="SVW163" s="154"/>
      <c r="SVX163" s="154"/>
      <c r="SVY163" s="154"/>
      <c r="SVZ163" s="154"/>
      <c r="SWA163" s="154"/>
      <c r="SWB163" s="154"/>
      <c r="SWC163" s="154"/>
      <c r="SWD163" s="154"/>
      <c r="SWE163" s="154"/>
      <c r="SWF163" s="154"/>
      <c r="SWG163" s="154"/>
      <c r="SWH163" s="154"/>
      <c r="SWI163" s="154"/>
      <c r="SWJ163" s="154"/>
      <c r="SWK163" s="154"/>
      <c r="SWL163" s="154"/>
      <c r="SWM163" s="154"/>
      <c r="SWN163" s="154"/>
      <c r="SWO163" s="154"/>
      <c r="SWP163" s="154"/>
      <c r="SWQ163" s="154"/>
      <c r="SWR163" s="154"/>
      <c r="SWS163" s="154"/>
      <c r="SWT163" s="154"/>
      <c r="SWU163" s="154"/>
      <c r="SWV163" s="154"/>
      <c r="SWW163" s="154"/>
      <c r="SWX163" s="154"/>
      <c r="SWY163" s="154"/>
      <c r="SWZ163" s="154"/>
      <c r="SXA163" s="154"/>
      <c r="SXB163" s="154"/>
      <c r="SXC163" s="154"/>
      <c r="SXD163" s="154"/>
      <c r="SXE163" s="154"/>
      <c r="SXF163" s="154"/>
      <c r="SXG163" s="154"/>
      <c r="SXH163" s="154"/>
      <c r="SXI163" s="154"/>
      <c r="SXJ163" s="154"/>
      <c r="SXK163" s="154"/>
      <c r="SXL163" s="154"/>
      <c r="SXM163" s="154"/>
      <c r="SXN163" s="154"/>
      <c r="SXO163" s="154"/>
      <c r="SXP163" s="154"/>
      <c r="SXQ163" s="154"/>
      <c r="SXR163" s="154"/>
      <c r="SXS163" s="154"/>
      <c r="SXT163" s="154"/>
      <c r="SXU163" s="154"/>
      <c r="SXV163" s="154"/>
      <c r="SXW163" s="154"/>
      <c r="SXX163" s="154"/>
      <c r="SXY163" s="154"/>
      <c r="SXZ163" s="154"/>
      <c r="SYA163" s="154"/>
      <c r="SYB163" s="154"/>
      <c r="SYC163" s="154"/>
      <c r="SYD163" s="154"/>
      <c r="SYE163" s="154"/>
      <c r="SYF163" s="154"/>
      <c r="SYG163" s="154"/>
      <c r="SYH163" s="154"/>
      <c r="SYI163" s="154"/>
      <c r="SYJ163" s="154"/>
      <c r="SYK163" s="154"/>
      <c r="SYL163" s="154"/>
      <c r="SYM163" s="154"/>
      <c r="SYN163" s="154"/>
      <c r="SYO163" s="154"/>
      <c r="SYP163" s="154"/>
      <c r="SYQ163" s="154"/>
      <c r="SYR163" s="154"/>
      <c r="SYS163" s="154"/>
      <c r="SYT163" s="154"/>
      <c r="SYU163" s="154"/>
      <c r="SYV163" s="154"/>
      <c r="SYW163" s="154"/>
      <c r="SYX163" s="154"/>
      <c r="SYY163" s="154"/>
      <c r="SYZ163" s="154"/>
      <c r="SZA163" s="154"/>
      <c r="SZB163" s="154"/>
      <c r="SZC163" s="154"/>
      <c r="SZD163" s="154"/>
      <c r="SZE163" s="154"/>
      <c r="SZF163" s="154"/>
      <c r="SZG163" s="154"/>
      <c r="SZH163" s="154"/>
      <c r="SZI163" s="154"/>
      <c r="SZJ163" s="154"/>
      <c r="SZK163" s="154"/>
      <c r="SZL163" s="154"/>
      <c r="SZM163" s="154"/>
      <c r="SZN163" s="154"/>
      <c r="SZO163" s="154"/>
      <c r="SZP163" s="154"/>
      <c r="SZQ163" s="154"/>
      <c r="SZR163" s="154"/>
      <c r="SZS163" s="154"/>
      <c r="SZT163" s="154"/>
      <c r="SZU163" s="154"/>
      <c r="SZV163" s="154"/>
      <c r="SZW163" s="154"/>
      <c r="SZX163" s="154"/>
      <c r="SZY163" s="154"/>
      <c r="SZZ163" s="154"/>
      <c r="TAA163" s="154"/>
      <c r="TAB163" s="154"/>
      <c r="TAC163" s="154"/>
      <c r="TAD163" s="154"/>
      <c r="TAE163" s="154"/>
      <c r="TAF163" s="154"/>
      <c r="TAG163" s="154"/>
      <c r="TAH163" s="154"/>
      <c r="TAI163" s="154"/>
      <c r="TAJ163" s="154"/>
      <c r="TAK163" s="154"/>
      <c r="TAL163" s="154"/>
      <c r="TAM163" s="154"/>
      <c r="TAN163" s="154"/>
      <c r="TAO163" s="154"/>
      <c r="TAP163" s="154"/>
      <c r="TAQ163" s="154"/>
      <c r="TAR163" s="154"/>
      <c r="TAS163" s="154"/>
      <c r="TAT163" s="154"/>
      <c r="TAU163" s="154"/>
      <c r="TAV163" s="154"/>
      <c r="TAW163" s="154"/>
      <c r="TAX163" s="154"/>
      <c r="TAY163" s="154"/>
      <c r="TAZ163" s="154"/>
      <c r="TBA163" s="154"/>
      <c r="TBB163" s="154"/>
      <c r="TBC163" s="154"/>
      <c r="TBD163" s="154"/>
      <c r="TBE163" s="154"/>
      <c r="TBF163" s="154"/>
      <c r="TBG163" s="154"/>
      <c r="TBH163" s="154"/>
      <c r="TBI163" s="154"/>
      <c r="TBJ163" s="154"/>
      <c r="TBK163" s="154"/>
      <c r="TBL163" s="154"/>
      <c r="TBM163" s="154"/>
      <c r="TBN163" s="154"/>
      <c r="TBO163" s="154"/>
      <c r="TBP163" s="154"/>
      <c r="TBQ163" s="154"/>
      <c r="TBR163" s="154"/>
      <c r="TBS163" s="154"/>
      <c r="TBT163" s="154"/>
      <c r="TBU163" s="154"/>
      <c r="TBV163" s="154"/>
      <c r="TBW163" s="154"/>
      <c r="TBX163" s="154"/>
      <c r="TBY163" s="154"/>
      <c r="TBZ163" s="154"/>
      <c r="TCA163" s="154"/>
      <c r="TCB163" s="154"/>
      <c r="TCC163" s="154"/>
      <c r="TCD163" s="154"/>
      <c r="TCE163" s="154"/>
      <c r="TCF163" s="154"/>
      <c r="TCG163" s="154"/>
      <c r="TCH163" s="154"/>
      <c r="TCI163" s="154"/>
      <c r="TCJ163" s="154"/>
      <c r="TCK163" s="154"/>
      <c r="TCL163" s="154"/>
      <c r="TCM163" s="154"/>
      <c r="TCN163" s="154"/>
      <c r="TCO163" s="154"/>
      <c r="TCP163" s="154"/>
      <c r="TCQ163" s="154"/>
      <c r="TCR163" s="154"/>
      <c r="TCS163" s="154"/>
      <c r="TCT163" s="154"/>
      <c r="TCU163" s="154"/>
      <c r="TCV163" s="154"/>
      <c r="TCW163" s="154"/>
      <c r="TCX163" s="154"/>
      <c r="TCY163" s="154"/>
      <c r="TCZ163" s="154"/>
      <c r="TDA163" s="154"/>
      <c r="TDB163" s="154"/>
      <c r="TDC163" s="154"/>
      <c r="TDD163" s="154"/>
      <c r="TDE163" s="154"/>
      <c r="TDF163" s="154"/>
      <c r="TDG163" s="154"/>
      <c r="TDH163" s="154"/>
      <c r="TDI163" s="154"/>
      <c r="TDJ163" s="154"/>
      <c r="TDK163" s="154"/>
      <c r="TDL163" s="154"/>
      <c r="TDM163" s="154"/>
      <c r="TDN163" s="154"/>
      <c r="TDO163" s="154"/>
      <c r="TDP163" s="154"/>
      <c r="TDQ163" s="154"/>
      <c r="TDR163" s="154"/>
      <c r="TDS163" s="154"/>
      <c r="TDT163" s="154"/>
      <c r="TDU163" s="154"/>
      <c r="TDV163" s="154"/>
      <c r="TDW163" s="154"/>
      <c r="TDX163" s="154"/>
      <c r="TDY163" s="154"/>
      <c r="TDZ163" s="154"/>
      <c r="TEA163" s="154"/>
      <c r="TEB163" s="154"/>
      <c r="TEC163" s="154"/>
      <c r="TED163" s="154"/>
      <c r="TEE163" s="154"/>
      <c r="TEF163" s="154"/>
      <c r="TEG163" s="154"/>
      <c r="TEH163" s="154"/>
      <c r="TEI163" s="154"/>
      <c r="TEJ163" s="154"/>
      <c r="TEK163" s="154"/>
      <c r="TEL163" s="154"/>
      <c r="TEM163" s="154"/>
      <c r="TEN163" s="154"/>
      <c r="TEO163" s="154"/>
      <c r="TEP163" s="154"/>
      <c r="TEQ163" s="154"/>
      <c r="TER163" s="154"/>
      <c r="TES163" s="154"/>
      <c r="TET163" s="154"/>
      <c r="TEU163" s="154"/>
      <c r="TEV163" s="154"/>
      <c r="TEW163" s="154"/>
      <c r="TEX163" s="154"/>
      <c r="TEY163" s="154"/>
      <c r="TEZ163" s="154"/>
      <c r="TFA163" s="154"/>
      <c r="TFB163" s="154"/>
      <c r="TFC163" s="154"/>
      <c r="TFD163" s="154"/>
      <c r="TFE163" s="154"/>
      <c r="TFF163" s="154"/>
      <c r="TFG163" s="154"/>
      <c r="TFH163" s="154"/>
      <c r="TFI163" s="154"/>
      <c r="TFJ163" s="154"/>
      <c r="TFK163" s="154"/>
      <c r="TFL163" s="154"/>
      <c r="TFM163" s="154"/>
      <c r="TFN163" s="154"/>
      <c r="TFO163" s="154"/>
      <c r="TFP163" s="154"/>
      <c r="TFQ163" s="154"/>
      <c r="TFR163" s="154"/>
      <c r="TFS163" s="154"/>
      <c r="TFT163" s="154"/>
      <c r="TFU163" s="154"/>
      <c r="TFV163" s="154"/>
      <c r="TFW163" s="154"/>
      <c r="TFX163" s="154"/>
      <c r="TFY163" s="154"/>
      <c r="TFZ163" s="154"/>
      <c r="TGA163" s="154"/>
      <c r="TGB163" s="154"/>
      <c r="TGC163" s="154"/>
      <c r="TGD163" s="154"/>
      <c r="TGE163" s="154"/>
      <c r="TGF163" s="154"/>
      <c r="TGG163" s="154"/>
      <c r="TGH163" s="154"/>
      <c r="TGI163" s="154"/>
      <c r="TGJ163" s="154"/>
      <c r="TGK163" s="154"/>
      <c r="TGL163" s="154"/>
      <c r="TGM163" s="154"/>
      <c r="TGN163" s="154"/>
      <c r="TGO163" s="154"/>
      <c r="TGP163" s="154"/>
      <c r="TGQ163" s="154"/>
      <c r="TGR163" s="154"/>
      <c r="TGS163" s="154"/>
      <c r="TGT163" s="154"/>
      <c r="TGU163" s="154"/>
      <c r="TGV163" s="154"/>
      <c r="TGW163" s="154"/>
      <c r="TGX163" s="154"/>
      <c r="TGY163" s="154"/>
      <c r="TGZ163" s="154"/>
      <c r="THA163" s="154"/>
      <c r="THB163" s="154"/>
      <c r="THC163" s="154"/>
      <c r="THD163" s="154"/>
      <c r="THE163" s="154"/>
      <c r="THF163" s="154"/>
      <c r="THG163" s="154"/>
      <c r="THH163" s="154"/>
      <c r="THI163" s="154"/>
      <c r="THJ163" s="154"/>
      <c r="THK163" s="154"/>
      <c r="THL163" s="154"/>
      <c r="THM163" s="154"/>
      <c r="THN163" s="154"/>
      <c r="THO163" s="154"/>
      <c r="THP163" s="154"/>
      <c r="THQ163" s="154"/>
      <c r="THR163" s="154"/>
      <c r="THS163" s="154"/>
      <c r="THT163" s="154"/>
      <c r="THU163" s="154"/>
      <c r="THV163" s="154"/>
      <c r="THW163" s="154"/>
      <c r="THX163" s="154"/>
      <c r="THY163" s="154"/>
      <c r="THZ163" s="154"/>
      <c r="TIA163" s="154"/>
      <c r="TIB163" s="154"/>
      <c r="TIC163" s="154"/>
      <c r="TID163" s="154"/>
      <c r="TIE163" s="154"/>
      <c r="TIF163" s="154"/>
      <c r="TIG163" s="154"/>
      <c r="TIH163" s="154"/>
      <c r="TII163" s="154"/>
      <c r="TIJ163" s="154"/>
      <c r="TIK163" s="154"/>
      <c r="TIL163" s="154"/>
      <c r="TIM163" s="154"/>
      <c r="TIN163" s="154"/>
      <c r="TIO163" s="154"/>
      <c r="TIP163" s="154"/>
      <c r="TIQ163" s="154"/>
      <c r="TIR163" s="154"/>
      <c r="TIS163" s="154"/>
      <c r="TIT163" s="154"/>
      <c r="TIU163" s="154"/>
      <c r="TIV163" s="154"/>
      <c r="TIW163" s="154"/>
      <c r="TIX163" s="154"/>
      <c r="TIY163" s="154"/>
      <c r="TIZ163" s="154"/>
      <c r="TJA163" s="154"/>
      <c r="TJB163" s="154"/>
      <c r="TJC163" s="154"/>
      <c r="TJD163" s="154"/>
      <c r="TJE163" s="154"/>
      <c r="TJF163" s="154"/>
      <c r="TJG163" s="154"/>
      <c r="TJH163" s="154"/>
      <c r="TJI163" s="154"/>
      <c r="TJJ163" s="154"/>
      <c r="TJK163" s="154"/>
      <c r="TJL163" s="154"/>
      <c r="TJM163" s="154"/>
      <c r="TJN163" s="154"/>
      <c r="TJO163" s="154"/>
      <c r="TJP163" s="154"/>
      <c r="TJQ163" s="154"/>
      <c r="TJR163" s="154"/>
      <c r="TJS163" s="154"/>
      <c r="TJT163" s="154"/>
      <c r="TJU163" s="154"/>
      <c r="TJV163" s="154"/>
      <c r="TJW163" s="154"/>
      <c r="TJX163" s="154"/>
      <c r="TJY163" s="154"/>
      <c r="TJZ163" s="154"/>
      <c r="TKA163" s="154"/>
      <c r="TKB163" s="154"/>
      <c r="TKC163" s="154"/>
      <c r="TKD163" s="154"/>
      <c r="TKE163" s="154"/>
      <c r="TKF163" s="154"/>
      <c r="TKG163" s="154"/>
      <c r="TKH163" s="154"/>
      <c r="TKI163" s="154"/>
      <c r="TKJ163" s="154"/>
      <c r="TKK163" s="154"/>
      <c r="TKL163" s="154"/>
      <c r="TKM163" s="154"/>
      <c r="TKN163" s="154"/>
      <c r="TKO163" s="154"/>
      <c r="TKP163" s="154"/>
      <c r="TKQ163" s="154"/>
      <c r="TKR163" s="154"/>
      <c r="TKS163" s="154"/>
      <c r="TKT163" s="154"/>
      <c r="TKU163" s="154"/>
      <c r="TKV163" s="154"/>
      <c r="TKW163" s="154"/>
      <c r="TKX163" s="154"/>
      <c r="TKY163" s="154"/>
      <c r="TKZ163" s="154"/>
      <c r="TLA163" s="154"/>
      <c r="TLB163" s="154"/>
      <c r="TLC163" s="154"/>
      <c r="TLD163" s="154"/>
      <c r="TLE163" s="154"/>
      <c r="TLF163" s="154"/>
      <c r="TLG163" s="154"/>
      <c r="TLH163" s="154"/>
      <c r="TLI163" s="154"/>
      <c r="TLJ163" s="154"/>
      <c r="TLK163" s="154"/>
      <c r="TLL163" s="154"/>
      <c r="TLM163" s="154"/>
      <c r="TLN163" s="154"/>
      <c r="TLO163" s="154"/>
      <c r="TLP163" s="154"/>
      <c r="TLQ163" s="154"/>
      <c r="TLR163" s="154"/>
      <c r="TLS163" s="154"/>
      <c r="TLT163" s="154"/>
      <c r="TLU163" s="154"/>
      <c r="TLV163" s="154"/>
      <c r="TLW163" s="154"/>
      <c r="TLX163" s="154"/>
      <c r="TLY163" s="154"/>
      <c r="TLZ163" s="154"/>
      <c r="TMA163" s="154"/>
      <c r="TMB163" s="154"/>
      <c r="TMC163" s="154"/>
      <c r="TMD163" s="154"/>
      <c r="TME163" s="154"/>
      <c r="TMF163" s="154"/>
      <c r="TMG163" s="154"/>
      <c r="TMH163" s="154"/>
      <c r="TMI163" s="154"/>
      <c r="TMJ163" s="154"/>
      <c r="TMK163" s="154"/>
      <c r="TML163" s="154"/>
      <c r="TMM163" s="154"/>
      <c r="TMN163" s="154"/>
      <c r="TMO163" s="154"/>
      <c r="TMP163" s="154"/>
      <c r="TMQ163" s="154"/>
      <c r="TMR163" s="154"/>
      <c r="TMS163" s="154"/>
      <c r="TMT163" s="154"/>
      <c r="TMU163" s="154"/>
      <c r="TMV163" s="154"/>
      <c r="TMW163" s="154"/>
      <c r="TMX163" s="154"/>
      <c r="TMY163" s="154"/>
      <c r="TMZ163" s="154"/>
      <c r="TNA163" s="154"/>
      <c r="TNB163" s="154"/>
      <c r="TNC163" s="154"/>
      <c r="TND163" s="154"/>
      <c r="TNE163" s="154"/>
      <c r="TNF163" s="154"/>
      <c r="TNG163" s="154"/>
      <c r="TNH163" s="154"/>
      <c r="TNI163" s="154"/>
      <c r="TNJ163" s="154"/>
      <c r="TNK163" s="154"/>
      <c r="TNL163" s="154"/>
      <c r="TNM163" s="154"/>
      <c r="TNN163" s="154"/>
      <c r="TNO163" s="154"/>
      <c r="TNP163" s="154"/>
      <c r="TNQ163" s="154"/>
      <c r="TNR163" s="154"/>
      <c r="TNS163" s="154"/>
      <c r="TNT163" s="154"/>
      <c r="TNU163" s="154"/>
      <c r="TNV163" s="154"/>
      <c r="TNW163" s="154"/>
      <c r="TNX163" s="154"/>
      <c r="TNY163" s="154"/>
      <c r="TNZ163" s="154"/>
      <c r="TOA163" s="154"/>
      <c r="TOB163" s="154"/>
      <c r="TOC163" s="154"/>
      <c r="TOD163" s="154"/>
      <c r="TOE163" s="154"/>
      <c r="TOF163" s="154"/>
      <c r="TOG163" s="154"/>
      <c r="TOH163" s="154"/>
      <c r="TOI163" s="154"/>
      <c r="TOJ163" s="154"/>
      <c r="TOK163" s="154"/>
      <c r="TOL163" s="154"/>
      <c r="TOM163" s="154"/>
      <c r="TON163" s="154"/>
      <c r="TOO163" s="154"/>
      <c r="TOP163" s="154"/>
      <c r="TOQ163" s="154"/>
      <c r="TOR163" s="154"/>
      <c r="TOS163" s="154"/>
      <c r="TOT163" s="154"/>
      <c r="TOU163" s="154"/>
      <c r="TOV163" s="154"/>
      <c r="TOW163" s="154"/>
      <c r="TOX163" s="154"/>
      <c r="TOY163" s="154"/>
      <c r="TOZ163" s="154"/>
      <c r="TPA163" s="154"/>
      <c r="TPB163" s="154"/>
      <c r="TPC163" s="154"/>
      <c r="TPD163" s="154"/>
      <c r="TPE163" s="154"/>
      <c r="TPF163" s="154"/>
      <c r="TPG163" s="154"/>
      <c r="TPH163" s="154"/>
      <c r="TPI163" s="154"/>
      <c r="TPJ163" s="154"/>
      <c r="TPK163" s="154"/>
      <c r="TPL163" s="154"/>
      <c r="TPM163" s="154"/>
      <c r="TPN163" s="154"/>
      <c r="TPO163" s="154"/>
      <c r="TPP163" s="154"/>
      <c r="TPQ163" s="154"/>
      <c r="TPR163" s="154"/>
      <c r="TPS163" s="154"/>
      <c r="TPT163" s="154"/>
      <c r="TPU163" s="154"/>
      <c r="TPV163" s="154"/>
      <c r="TPW163" s="154"/>
      <c r="TPX163" s="154"/>
      <c r="TPY163" s="154"/>
      <c r="TPZ163" s="154"/>
      <c r="TQA163" s="154"/>
      <c r="TQB163" s="154"/>
      <c r="TQC163" s="154"/>
      <c r="TQD163" s="154"/>
      <c r="TQE163" s="154"/>
      <c r="TQF163" s="154"/>
      <c r="TQG163" s="154"/>
      <c r="TQH163" s="154"/>
      <c r="TQI163" s="154"/>
      <c r="TQJ163" s="154"/>
      <c r="TQK163" s="154"/>
      <c r="TQL163" s="154"/>
      <c r="TQM163" s="154"/>
      <c r="TQN163" s="154"/>
      <c r="TQO163" s="154"/>
      <c r="TQP163" s="154"/>
      <c r="TQQ163" s="154"/>
      <c r="TQR163" s="154"/>
      <c r="TQS163" s="154"/>
      <c r="TQT163" s="154"/>
      <c r="TQU163" s="154"/>
      <c r="TQV163" s="154"/>
      <c r="TQW163" s="154"/>
      <c r="TQX163" s="154"/>
      <c r="TQY163" s="154"/>
      <c r="TQZ163" s="154"/>
      <c r="TRA163" s="154"/>
      <c r="TRB163" s="154"/>
      <c r="TRC163" s="154"/>
      <c r="TRD163" s="154"/>
      <c r="TRE163" s="154"/>
      <c r="TRF163" s="154"/>
      <c r="TRG163" s="154"/>
      <c r="TRH163" s="154"/>
      <c r="TRI163" s="154"/>
      <c r="TRJ163" s="154"/>
      <c r="TRK163" s="154"/>
      <c r="TRL163" s="154"/>
      <c r="TRM163" s="154"/>
      <c r="TRN163" s="154"/>
      <c r="TRO163" s="154"/>
      <c r="TRP163" s="154"/>
      <c r="TRQ163" s="154"/>
      <c r="TRR163" s="154"/>
      <c r="TRS163" s="154"/>
      <c r="TRT163" s="154"/>
      <c r="TRU163" s="154"/>
      <c r="TRV163" s="154"/>
      <c r="TRW163" s="154"/>
      <c r="TRX163" s="154"/>
      <c r="TRY163" s="154"/>
      <c r="TRZ163" s="154"/>
      <c r="TSA163" s="154"/>
      <c r="TSB163" s="154"/>
      <c r="TSC163" s="154"/>
      <c r="TSD163" s="154"/>
      <c r="TSE163" s="154"/>
      <c r="TSF163" s="154"/>
      <c r="TSG163" s="154"/>
      <c r="TSH163" s="154"/>
      <c r="TSI163" s="154"/>
      <c r="TSJ163" s="154"/>
      <c r="TSK163" s="154"/>
      <c r="TSL163" s="154"/>
      <c r="TSM163" s="154"/>
      <c r="TSN163" s="154"/>
      <c r="TSO163" s="154"/>
      <c r="TSP163" s="154"/>
      <c r="TSQ163" s="154"/>
      <c r="TSR163" s="154"/>
      <c r="TSS163" s="154"/>
      <c r="TST163" s="154"/>
      <c r="TSU163" s="154"/>
      <c r="TSV163" s="154"/>
      <c r="TSW163" s="154"/>
      <c r="TSX163" s="154"/>
      <c r="TSY163" s="154"/>
      <c r="TSZ163" s="154"/>
      <c r="TTA163" s="154"/>
      <c r="TTB163" s="154"/>
      <c r="TTC163" s="154"/>
      <c r="TTD163" s="154"/>
      <c r="TTE163" s="154"/>
      <c r="TTF163" s="154"/>
      <c r="TTG163" s="154"/>
      <c r="TTH163" s="154"/>
      <c r="TTI163" s="154"/>
      <c r="TTJ163" s="154"/>
      <c r="TTK163" s="154"/>
      <c r="TTL163" s="154"/>
      <c r="TTM163" s="154"/>
      <c r="TTN163" s="154"/>
      <c r="TTO163" s="154"/>
      <c r="TTP163" s="154"/>
      <c r="TTQ163" s="154"/>
      <c r="TTR163" s="154"/>
      <c r="TTS163" s="154"/>
      <c r="TTT163" s="154"/>
      <c r="TTU163" s="154"/>
      <c r="TTV163" s="154"/>
      <c r="TTW163" s="154"/>
      <c r="TTX163" s="154"/>
      <c r="TTY163" s="154"/>
      <c r="TTZ163" s="154"/>
      <c r="TUA163" s="154"/>
      <c r="TUB163" s="154"/>
      <c r="TUC163" s="154"/>
      <c r="TUD163" s="154"/>
      <c r="TUE163" s="154"/>
      <c r="TUF163" s="154"/>
      <c r="TUG163" s="154"/>
      <c r="TUH163" s="154"/>
      <c r="TUI163" s="154"/>
      <c r="TUJ163" s="154"/>
      <c r="TUK163" s="154"/>
      <c r="TUL163" s="154"/>
      <c r="TUM163" s="154"/>
      <c r="TUN163" s="154"/>
      <c r="TUO163" s="154"/>
      <c r="TUP163" s="154"/>
      <c r="TUQ163" s="154"/>
      <c r="TUR163" s="154"/>
      <c r="TUS163" s="154"/>
      <c r="TUT163" s="154"/>
      <c r="TUU163" s="154"/>
      <c r="TUV163" s="154"/>
      <c r="TUW163" s="154"/>
      <c r="TUX163" s="154"/>
      <c r="TUY163" s="154"/>
      <c r="TUZ163" s="154"/>
      <c r="TVA163" s="154"/>
      <c r="TVB163" s="154"/>
      <c r="TVC163" s="154"/>
      <c r="TVD163" s="154"/>
      <c r="TVE163" s="154"/>
      <c r="TVF163" s="154"/>
      <c r="TVG163" s="154"/>
      <c r="TVH163" s="154"/>
      <c r="TVI163" s="154"/>
      <c r="TVJ163" s="154"/>
      <c r="TVK163" s="154"/>
      <c r="TVL163" s="154"/>
      <c r="TVM163" s="154"/>
      <c r="TVN163" s="154"/>
      <c r="TVO163" s="154"/>
      <c r="TVP163" s="154"/>
      <c r="TVQ163" s="154"/>
      <c r="TVR163" s="154"/>
      <c r="TVS163" s="154"/>
      <c r="TVT163" s="154"/>
      <c r="TVU163" s="154"/>
      <c r="TVV163" s="154"/>
      <c r="TVW163" s="154"/>
      <c r="TVX163" s="154"/>
      <c r="TVY163" s="154"/>
      <c r="TVZ163" s="154"/>
      <c r="TWA163" s="154"/>
      <c r="TWB163" s="154"/>
      <c r="TWC163" s="154"/>
      <c r="TWD163" s="154"/>
      <c r="TWE163" s="154"/>
      <c r="TWF163" s="154"/>
      <c r="TWG163" s="154"/>
      <c r="TWH163" s="154"/>
      <c r="TWI163" s="154"/>
      <c r="TWJ163" s="154"/>
      <c r="TWK163" s="154"/>
      <c r="TWL163" s="154"/>
      <c r="TWM163" s="154"/>
      <c r="TWN163" s="154"/>
      <c r="TWO163" s="154"/>
      <c r="TWP163" s="154"/>
      <c r="TWQ163" s="154"/>
      <c r="TWR163" s="154"/>
      <c r="TWS163" s="154"/>
      <c r="TWT163" s="154"/>
      <c r="TWU163" s="154"/>
      <c r="TWV163" s="154"/>
      <c r="TWW163" s="154"/>
      <c r="TWX163" s="154"/>
      <c r="TWY163" s="154"/>
      <c r="TWZ163" s="154"/>
      <c r="TXA163" s="154"/>
      <c r="TXB163" s="154"/>
      <c r="TXC163" s="154"/>
      <c r="TXD163" s="154"/>
      <c r="TXE163" s="154"/>
      <c r="TXF163" s="154"/>
      <c r="TXG163" s="154"/>
      <c r="TXH163" s="154"/>
      <c r="TXI163" s="154"/>
      <c r="TXJ163" s="154"/>
      <c r="TXK163" s="154"/>
      <c r="TXL163" s="154"/>
      <c r="TXM163" s="154"/>
      <c r="TXN163" s="154"/>
      <c r="TXO163" s="154"/>
      <c r="TXP163" s="154"/>
      <c r="TXQ163" s="154"/>
      <c r="TXR163" s="154"/>
      <c r="TXS163" s="154"/>
      <c r="TXT163" s="154"/>
      <c r="TXU163" s="154"/>
      <c r="TXV163" s="154"/>
      <c r="TXW163" s="154"/>
      <c r="TXX163" s="154"/>
      <c r="TXY163" s="154"/>
      <c r="TXZ163" s="154"/>
      <c r="TYA163" s="154"/>
      <c r="TYB163" s="154"/>
      <c r="TYC163" s="154"/>
      <c r="TYD163" s="154"/>
      <c r="TYE163" s="154"/>
      <c r="TYF163" s="154"/>
      <c r="TYG163" s="154"/>
      <c r="TYH163" s="154"/>
      <c r="TYI163" s="154"/>
      <c r="TYJ163" s="154"/>
      <c r="TYK163" s="154"/>
      <c r="TYL163" s="154"/>
      <c r="TYM163" s="154"/>
      <c r="TYN163" s="154"/>
      <c r="TYO163" s="154"/>
      <c r="TYP163" s="154"/>
      <c r="TYQ163" s="154"/>
      <c r="TYR163" s="154"/>
      <c r="TYS163" s="154"/>
      <c r="TYT163" s="154"/>
      <c r="TYU163" s="154"/>
      <c r="TYV163" s="154"/>
      <c r="TYW163" s="154"/>
      <c r="TYX163" s="154"/>
      <c r="TYY163" s="154"/>
      <c r="TYZ163" s="154"/>
      <c r="TZA163" s="154"/>
      <c r="TZB163" s="154"/>
      <c r="TZC163" s="154"/>
      <c r="TZD163" s="154"/>
      <c r="TZE163" s="154"/>
      <c r="TZF163" s="154"/>
      <c r="TZG163" s="154"/>
      <c r="TZH163" s="154"/>
      <c r="TZI163" s="154"/>
      <c r="TZJ163" s="154"/>
      <c r="TZK163" s="154"/>
      <c r="TZL163" s="154"/>
      <c r="TZM163" s="154"/>
      <c r="TZN163" s="154"/>
      <c r="TZO163" s="154"/>
      <c r="TZP163" s="154"/>
      <c r="TZQ163" s="154"/>
      <c r="TZR163" s="154"/>
      <c r="TZS163" s="154"/>
      <c r="TZT163" s="154"/>
      <c r="TZU163" s="154"/>
      <c r="TZV163" s="154"/>
      <c r="TZW163" s="154"/>
      <c r="TZX163" s="154"/>
      <c r="TZY163" s="154"/>
      <c r="TZZ163" s="154"/>
      <c r="UAA163" s="154"/>
      <c r="UAB163" s="154"/>
      <c r="UAC163" s="154"/>
      <c r="UAD163" s="154"/>
      <c r="UAE163" s="154"/>
      <c r="UAF163" s="154"/>
      <c r="UAG163" s="154"/>
      <c r="UAH163" s="154"/>
      <c r="UAI163" s="154"/>
      <c r="UAJ163" s="154"/>
      <c r="UAK163" s="154"/>
      <c r="UAL163" s="154"/>
      <c r="UAM163" s="154"/>
      <c r="UAN163" s="154"/>
      <c r="UAO163" s="154"/>
      <c r="UAP163" s="154"/>
      <c r="UAQ163" s="154"/>
      <c r="UAR163" s="154"/>
      <c r="UAS163" s="154"/>
      <c r="UAT163" s="154"/>
      <c r="UAU163" s="154"/>
      <c r="UAV163" s="154"/>
      <c r="UAW163" s="154"/>
      <c r="UAX163" s="154"/>
      <c r="UAY163" s="154"/>
      <c r="UAZ163" s="154"/>
      <c r="UBA163" s="154"/>
      <c r="UBB163" s="154"/>
      <c r="UBC163" s="154"/>
      <c r="UBD163" s="154"/>
      <c r="UBE163" s="154"/>
      <c r="UBF163" s="154"/>
      <c r="UBG163" s="154"/>
      <c r="UBH163" s="154"/>
      <c r="UBI163" s="154"/>
      <c r="UBJ163" s="154"/>
      <c r="UBK163" s="154"/>
      <c r="UBL163" s="154"/>
      <c r="UBM163" s="154"/>
      <c r="UBN163" s="154"/>
      <c r="UBO163" s="154"/>
      <c r="UBP163" s="154"/>
      <c r="UBQ163" s="154"/>
      <c r="UBR163" s="154"/>
      <c r="UBS163" s="154"/>
      <c r="UBT163" s="154"/>
      <c r="UBU163" s="154"/>
      <c r="UBV163" s="154"/>
      <c r="UBW163" s="154"/>
      <c r="UBX163" s="154"/>
      <c r="UBY163" s="154"/>
      <c r="UBZ163" s="154"/>
      <c r="UCA163" s="154"/>
      <c r="UCB163" s="154"/>
      <c r="UCC163" s="154"/>
      <c r="UCD163" s="154"/>
      <c r="UCE163" s="154"/>
      <c r="UCF163" s="154"/>
      <c r="UCG163" s="154"/>
      <c r="UCH163" s="154"/>
      <c r="UCI163" s="154"/>
      <c r="UCJ163" s="154"/>
      <c r="UCK163" s="154"/>
      <c r="UCL163" s="154"/>
      <c r="UCM163" s="154"/>
      <c r="UCN163" s="154"/>
      <c r="UCO163" s="154"/>
      <c r="UCP163" s="154"/>
      <c r="UCQ163" s="154"/>
      <c r="UCR163" s="154"/>
      <c r="UCS163" s="154"/>
      <c r="UCT163" s="154"/>
      <c r="UCU163" s="154"/>
      <c r="UCV163" s="154"/>
      <c r="UCW163" s="154"/>
      <c r="UCX163" s="154"/>
      <c r="UCY163" s="154"/>
      <c r="UCZ163" s="154"/>
      <c r="UDA163" s="154"/>
      <c r="UDB163" s="154"/>
      <c r="UDC163" s="154"/>
      <c r="UDD163" s="154"/>
      <c r="UDE163" s="154"/>
      <c r="UDF163" s="154"/>
      <c r="UDG163" s="154"/>
      <c r="UDH163" s="154"/>
      <c r="UDI163" s="154"/>
      <c r="UDJ163" s="154"/>
      <c r="UDK163" s="154"/>
      <c r="UDL163" s="154"/>
      <c r="UDM163" s="154"/>
      <c r="UDN163" s="154"/>
      <c r="UDO163" s="154"/>
      <c r="UDP163" s="154"/>
      <c r="UDQ163" s="154"/>
      <c r="UDR163" s="154"/>
      <c r="UDS163" s="154"/>
      <c r="UDT163" s="154"/>
      <c r="UDU163" s="154"/>
      <c r="UDV163" s="154"/>
      <c r="UDW163" s="154"/>
      <c r="UDX163" s="154"/>
      <c r="UDY163" s="154"/>
      <c r="UDZ163" s="154"/>
      <c r="UEA163" s="154"/>
      <c r="UEB163" s="154"/>
      <c r="UEC163" s="154"/>
      <c r="UED163" s="154"/>
      <c r="UEE163" s="154"/>
      <c r="UEF163" s="154"/>
      <c r="UEG163" s="154"/>
      <c r="UEH163" s="154"/>
      <c r="UEI163" s="154"/>
      <c r="UEJ163" s="154"/>
      <c r="UEK163" s="154"/>
      <c r="UEL163" s="154"/>
      <c r="UEM163" s="154"/>
      <c r="UEN163" s="154"/>
      <c r="UEO163" s="154"/>
      <c r="UEP163" s="154"/>
      <c r="UEQ163" s="154"/>
      <c r="UER163" s="154"/>
      <c r="UES163" s="154"/>
      <c r="UET163" s="154"/>
      <c r="UEU163" s="154"/>
      <c r="UEV163" s="154"/>
      <c r="UEW163" s="154"/>
      <c r="UEX163" s="154"/>
      <c r="UEY163" s="154"/>
      <c r="UEZ163" s="154"/>
      <c r="UFA163" s="154"/>
      <c r="UFB163" s="154"/>
      <c r="UFC163" s="154"/>
      <c r="UFD163" s="154"/>
      <c r="UFE163" s="154"/>
      <c r="UFF163" s="154"/>
      <c r="UFG163" s="154"/>
      <c r="UFH163" s="154"/>
      <c r="UFI163" s="154"/>
      <c r="UFJ163" s="154"/>
      <c r="UFK163" s="154"/>
      <c r="UFL163" s="154"/>
      <c r="UFM163" s="154"/>
      <c r="UFN163" s="154"/>
      <c r="UFO163" s="154"/>
      <c r="UFP163" s="154"/>
      <c r="UFQ163" s="154"/>
      <c r="UFR163" s="154"/>
      <c r="UFS163" s="154"/>
      <c r="UFT163" s="154"/>
      <c r="UFU163" s="154"/>
      <c r="UFV163" s="154"/>
      <c r="UFW163" s="154"/>
      <c r="UFX163" s="154"/>
      <c r="UFY163" s="154"/>
      <c r="UFZ163" s="154"/>
      <c r="UGA163" s="154"/>
      <c r="UGB163" s="154"/>
      <c r="UGC163" s="154"/>
      <c r="UGD163" s="154"/>
      <c r="UGE163" s="154"/>
      <c r="UGF163" s="154"/>
      <c r="UGG163" s="154"/>
      <c r="UGH163" s="154"/>
      <c r="UGI163" s="154"/>
      <c r="UGJ163" s="154"/>
      <c r="UGK163" s="154"/>
      <c r="UGL163" s="154"/>
      <c r="UGM163" s="154"/>
      <c r="UGN163" s="154"/>
      <c r="UGO163" s="154"/>
      <c r="UGP163" s="154"/>
      <c r="UGQ163" s="154"/>
      <c r="UGR163" s="154"/>
      <c r="UGS163" s="154"/>
      <c r="UGT163" s="154"/>
      <c r="UGU163" s="154"/>
      <c r="UGV163" s="154"/>
      <c r="UGW163" s="154"/>
      <c r="UGX163" s="154"/>
      <c r="UGY163" s="154"/>
      <c r="UGZ163" s="154"/>
      <c r="UHA163" s="154"/>
      <c r="UHB163" s="154"/>
      <c r="UHC163" s="154"/>
      <c r="UHD163" s="154"/>
      <c r="UHE163" s="154"/>
      <c r="UHF163" s="154"/>
      <c r="UHG163" s="154"/>
      <c r="UHH163" s="154"/>
      <c r="UHI163" s="154"/>
      <c r="UHJ163" s="154"/>
      <c r="UHK163" s="154"/>
      <c r="UHL163" s="154"/>
      <c r="UHM163" s="154"/>
      <c r="UHN163" s="154"/>
      <c r="UHO163" s="154"/>
      <c r="UHP163" s="154"/>
      <c r="UHQ163" s="154"/>
      <c r="UHR163" s="154"/>
      <c r="UHS163" s="154"/>
      <c r="UHT163" s="154"/>
      <c r="UHU163" s="154"/>
      <c r="UHV163" s="154"/>
      <c r="UHW163" s="154"/>
      <c r="UHX163" s="154"/>
      <c r="UHY163" s="154"/>
      <c r="UHZ163" s="154"/>
      <c r="UIA163" s="154"/>
      <c r="UIB163" s="154"/>
      <c r="UIC163" s="154"/>
      <c r="UID163" s="154"/>
      <c r="UIE163" s="154"/>
      <c r="UIF163" s="154"/>
      <c r="UIG163" s="154"/>
      <c r="UIH163" s="154"/>
      <c r="UII163" s="154"/>
      <c r="UIJ163" s="154"/>
      <c r="UIK163" s="154"/>
      <c r="UIL163" s="154"/>
      <c r="UIM163" s="154"/>
      <c r="UIN163" s="154"/>
      <c r="UIO163" s="154"/>
      <c r="UIP163" s="154"/>
      <c r="UIQ163" s="154"/>
      <c r="UIR163" s="154"/>
      <c r="UIS163" s="154"/>
      <c r="UIT163" s="154"/>
      <c r="UIU163" s="154"/>
      <c r="UIV163" s="154"/>
      <c r="UIW163" s="154"/>
      <c r="UIX163" s="154"/>
      <c r="UIY163" s="154"/>
      <c r="UIZ163" s="154"/>
      <c r="UJA163" s="154"/>
      <c r="UJB163" s="154"/>
      <c r="UJC163" s="154"/>
      <c r="UJD163" s="154"/>
      <c r="UJE163" s="154"/>
      <c r="UJF163" s="154"/>
      <c r="UJG163" s="154"/>
      <c r="UJH163" s="154"/>
      <c r="UJI163" s="154"/>
      <c r="UJJ163" s="154"/>
      <c r="UJK163" s="154"/>
      <c r="UJL163" s="154"/>
      <c r="UJM163" s="154"/>
      <c r="UJN163" s="154"/>
      <c r="UJO163" s="154"/>
      <c r="UJP163" s="154"/>
      <c r="UJQ163" s="154"/>
      <c r="UJR163" s="154"/>
      <c r="UJS163" s="154"/>
      <c r="UJT163" s="154"/>
      <c r="UJU163" s="154"/>
      <c r="UJV163" s="154"/>
      <c r="UJW163" s="154"/>
      <c r="UJX163" s="154"/>
      <c r="UJY163" s="154"/>
      <c r="UJZ163" s="154"/>
      <c r="UKA163" s="154"/>
      <c r="UKB163" s="154"/>
      <c r="UKC163" s="154"/>
      <c r="UKD163" s="154"/>
      <c r="UKE163" s="154"/>
      <c r="UKF163" s="154"/>
      <c r="UKG163" s="154"/>
      <c r="UKH163" s="154"/>
      <c r="UKI163" s="154"/>
      <c r="UKJ163" s="154"/>
      <c r="UKK163" s="154"/>
      <c r="UKL163" s="154"/>
      <c r="UKM163" s="154"/>
      <c r="UKN163" s="154"/>
      <c r="UKO163" s="154"/>
      <c r="UKP163" s="154"/>
      <c r="UKQ163" s="154"/>
      <c r="UKR163" s="154"/>
      <c r="UKS163" s="154"/>
      <c r="UKT163" s="154"/>
      <c r="UKU163" s="154"/>
      <c r="UKV163" s="154"/>
      <c r="UKW163" s="154"/>
      <c r="UKX163" s="154"/>
      <c r="UKY163" s="154"/>
      <c r="UKZ163" s="154"/>
      <c r="ULA163" s="154"/>
      <c r="ULB163" s="154"/>
      <c r="ULC163" s="154"/>
      <c r="ULD163" s="154"/>
      <c r="ULE163" s="154"/>
      <c r="ULF163" s="154"/>
      <c r="ULG163" s="154"/>
      <c r="ULH163" s="154"/>
      <c r="ULI163" s="154"/>
      <c r="ULJ163" s="154"/>
      <c r="ULK163" s="154"/>
      <c r="ULL163" s="154"/>
      <c r="ULM163" s="154"/>
      <c r="ULN163" s="154"/>
      <c r="ULO163" s="154"/>
      <c r="ULP163" s="154"/>
      <c r="ULQ163" s="154"/>
      <c r="ULR163" s="154"/>
      <c r="ULS163" s="154"/>
      <c r="ULT163" s="154"/>
      <c r="ULU163" s="154"/>
      <c r="ULV163" s="154"/>
      <c r="ULW163" s="154"/>
      <c r="ULX163" s="154"/>
      <c r="ULY163" s="154"/>
      <c r="ULZ163" s="154"/>
      <c r="UMA163" s="154"/>
      <c r="UMB163" s="154"/>
      <c r="UMC163" s="154"/>
      <c r="UMD163" s="154"/>
      <c r="UME163" s="154"/>
      <c r="UMF163" s="154"/>
      <c r="UMG163" s="154"/>
      <c r="UMH163" s="154"/>
      <c r="UMI163" s="154"/>
      <c r="UMJ163" s="154"/>
      <c r="UMK163" s="154"/>
      <c r="UML163" s="154"/>
      <c r="UMM163" s="154"/>
      <c r="UMN163" s="154"/>
      <c r="UMO163" s="154"/>
      <c r="UMP163" s="154"/>
      <c r="UMQ163" s="154"/>
      <c r="UMR163" s="154"/>
      <c r="UMS163" s="154"/>
      <c r="UMT163" s="154"/>
      <c r="UMU163" s="154"/>
      <c r="UMV163" s="154"/>
      <c r="UMW163" s="154"/>
      <c r="UMX163" s="154"/>
      <c r="UMY163" s="154"/>
      <c r="UMZ163" s="154"/>
      <c r="UNA163" s="154"/>
      <c r="UNB163" s="154"/>
      <c r="UNC163" s="154"/>
      <c r="UND163" s="154"/>
      <c r="UNE163" s="154"/>
      <c r="UNF163" s="154"/>
      <c r="UNG163" s="154"/>
      <c r="UNH163" s="154"/>
      <c r="UNI163" s="154"/>
      <c r="UNJ163" s="154"/>
      <c r="UNK163" s="154"/>
      <c r="UNL163" s="154"/>
      <c r="UNM163" s="154"/>
      <c r="UNN163" s="154"/>
      <c r="UNO163" s="154"/>
      <c r="UNP163" s="154"/>
      <c r="UNQ163" s="154"/>
      <c r="UNR163" s="154"/>
      <c r="UNS163" s="154"/>
      <c r="UNT163" s="154"/>
      <c r="UNU163" s="154"/>
      <c r="UNV163" s="154"/>
      <c r="UNW163" s="154"/>
      <c r="UNX163" s="154"/>
      <c r="UNY163" s="154"/>
      <c r="UNZ163" s="154"/>
      <c r="UOA163" s="154"/>
      <c r="UOB163" s="154"/>
      <c r="UOC163" s="154"/>
      <c r="UOD163" s="154"/>
      <c r="UOE163" s="154"/>
      <c r="UOF163" s="154"/>
      <c r="UOG163" s="154"/>
      <c r="UOH163" s="154"/>
      <c r="UOI163" s="154"/>
      <c r="UOJ163" s="154"/>
      <c r="UOK163" s="154"/>
      <c r="UOL163" s="154"/>
      <c r="UOM163" s="154"/>
      <c r="UON163" s="154"/>
      <c r="UOO163" s="154"/>
      <c r="UOP163" s="154"/>
      <c r="UOQ163" s="154"/>
      <c r="UOR163" s="154"/>
      <c r="UOS163" s="154"/>
      <c r="UOT163" s="154"/>
      <c r="UOU163" s="154"/>
      <c r="UOV163" s="154"/>
      <c r="UOW163" s="154"/>
      <c r="UOX163" s="154"/>
      <c r="UOY163" s="154"/>
      <c r="UOZ163" s="154"/>
      <c r="UPA163" s="154"/>
      <c r="UPB163" s="154"/>
      <c r="UPC163" s="154"/>
      <c r="UPD163" s="154"/>
      <c r="UPE163" s="154"/>
      <c r="UPF163" s="154"/>
      <c r="UPG163" s="154"/>
      <c r="UPH163" s="154"/>
      <c r="UPI163" s="154"/>
      <c r="UPJ163" s="154"/>
      <c r="UPK163" s="154"/>
      <c r="UPL163" s="154"/>
      <c r="UPM163" s="154"/>
      <c r="UPN163" s="154"/>
      <c r="UPO163" s="154"/>
      <c r="UPP163" s="154"/>
      <c r="UPQ163" s="154"/>
      <c r="UPR163" s="154"/>
      <c r="UPS163" s="154"/>
      <c r="UPT163" s="154"/>
      <c r="UPU163" s="154"/>
      <c r="UPV163" s="154"/>
      <c r="UPW163" s="154"/>
      <c r="UPX163" s="154"/>
      <c r="UPY163" s="154"/>
      <c r="UPZ163" s="154"/>
      <c r="UQA163" s="154"/>
      <c r="UQB163" s="154"/>
      <c r="UQC163" s="154"/>
      <c r="UQD163" s="154"/>
      <c r="UQE163" s="154"/>
      <c r="UQF163" s="154"/>
      <c r="UQG163" s="154"/>
      <c r="UQH163" s="154"/>
      <c r="UQI163" s="154"/>
      <c r="UQJ163" s="154"/>
      <c r="UQK163" s="154"/>
      <c r="UQL163" s="154"/>
      <c r="UQM163" s="154"/>
      <c r="UQN163" s="154"/>
      <c r="UQO163" s="154"/>
      <c r="UQP163" s="154"/>
      <c r="UQQ163" s="154"/>
      <c r="UQR163" s="154"/>
      <c r="UQS163" s="154"/>
      <c r="UQT163" s="154"/>
      <c r="UQU163" s="154"/>
      <c r="UQV163" s="154"/>
      <c r="UQW163" s="154"/>
      <c r="UQX163" s="154"/>
      <c r="UQY163" s="154"/>
      <c r="UQZ163" s="154"/>
      <c r="URA163" s="154"/>
      <c r="URB163" s="154"/>
      <c r="URC163" s="154"/>
      <c r="URD163" s="154"/>
      <c r="URE163" s="154"/>
      <c r="URF163" s="154"/>
      <c r="URG163" s="154"/>
      <c r="URH163" s="154"/>
      <c r="URI163" s="154"/>
      <c r="URJ163" s="154"/>
      <c r="URK163" s="154"/>
      <c r="URL163" s="154"/>
      <c r="URM163" s="154"/>
      <c r="URN163" s="154"/>
      <c r="URO163" s="154"/>
      <c r="URP163" s="154"/>
      <c r="URQ163" s="154"/>
      <c r="URR163" s="154"/>
      <c r="URS163" s="154"/>
      <c r="URT163" s="154"/>
      <c r="URU163" s="154"/>
      <c r="URV163" s="154"/>
      <c r="URW163" s="154"/>
      <c r="URX163" s="154"/>
      <c r="URY163" s="154"/>
      <c r="URZ163" s="154"/>
      <c r="USA163" s="154"/>
      <c r="USB163" s="154"/>
      <c r="USC163" s="154"/>
      <c r="USD163" s="154"/>
      <c r="USE163" s="154"/>
      <c r="USF163" s="154"/>
      <c r="USG163" s="154"/>
      <c r="USH163" s="154"/>
      <c r="USI163" s="154"/>
      <c r="USJ163" s="154"/>
      <c r="USK163" s="154"/>
      <c r="USL163" s="154"/>
      <c r="USM163" s="154"/>
      <c r="USN163" s="154"/>
      <c r="USO163" s="154"/>
      <c r="USP163" s="154"/>
      <c r="USQ163" s="154"/>
      <c r="USR163" s="154"/>
      <c r="USS163" s="154"/>
      <c r="UST163" s="154"/>
      <c r="USU163" s="154"/>
      <c r="USV163" s="154"/>
      <c r="USW163" s="154"/>
      <c r="USX163" s="154"/>
      <c r="USY163" s="154"/>
      <c r="USZ163" s="154"/>
      <c r="UTA163" s="154"/>
      <c r="UTB163" s="154"/>
      <c r="UTC163" s="154"/>
      <c r="UTD163" s="154"/>
      <c r="UTE163" s="154"/>
      <c r="UTF163" s="154"/>
      <c r="UTG163" s="154"/>
      <c r="UTH163" s="154"/>
      <c r="UTI163" s="154"/>
      <c r="UTJ163" s="154"/>
      <c r="UTK163" s="154"/>
      <c r="UTL163" s="154"/>
      <c r="UTM163" s="154"/>
      <c r="UTN163" s="154"/>
      <c r="UTO163" s="154"/>
      <c r="UTP163" s="154"/>
      <c r="UTQ163" s="154"/>
      <c r="UTR163" s="154"/>
      <c r="UTS163" s="154"/>
      <c r="UTT163" s="154"/>
      <c r="UTU163" s="154"/>
      <c r="UTV163" s="154"/>
      <c r="UTW163" s="154"/>
      <c r="UTX163" s="154"/>
      <c r="UTY163" s="154"/>
      <c r="UTZ163" s="154"/>
      <c r="UUA163" s="154"/>
      <c r="UUB163" s="154"/>
      <c r="UUC163" s="154"/>
      <c r="UUD163" s="154"/>
      <c r="UUE163" s="154"/>
      <c r="UUF163" s="154"/>
      <c r="UUG163" s="154"/>
      <c r="UUH163" s="154"/>
      <c r="UUI163" s="154"/>
      <c r="UUJ163" s="154"/>
      <c r="UUK163" s="154"/>
      <c r="UUL163" s="154"/>
      <c r="UUM163" s="154"/>
      <c r="UUN163" s="154"/>
      <c r="UUO163" s="154"/>
      <c r="UUP163" s="154"/>
      <c r="UUQ163" s="154"/>
      <c r="UUR163" s="154"/>
      <c r="UUS163" s="154"/>
      <c r="UUT163" s="154"/>
      <c r="UUU163" s="154"/>
      <c r="UUV163" s="154"/>
      <c r="UUW163" s="154"/>
      <c r="UUX163" s="154"/>
      <c r="UUY163" s="154"/>
      <c r="UUZ163" s="154"/>
      <c r="UVA163" s="154"/>
      <c r="UVB163" s="154"/>
      <c r="UVC163" s="154"/>
      <c r="UVD163" s="154"/>
      <c r="UVE163" s="154"/>
      <c r="UVF163" s="154"/>
      <c r="UVG163" s="154"/>
      <c r="UVH163" s="154"/>
      <c r="UVI163" s="154"/>
      <c r="UVJ163" s="154"/>
      <c r="UVK163" s="154"/>
      <c r="UVL163" s="154"/>
      <c r="UVM163" s="154"/>
      <c r="UVN163" s="154"/>
      <c r="UVO163" s="154"/>
      <c r="UVP163" s="154"/>
      <c r="UVQ163" s="154"/>
      <c r="UVR163" s="154"/>
      <c r="UVS163" s="154"/>
      <c r="UVT163" s="154"/>
      <c r="UVU163" s="154"/>
      <c r="UVV163" s="154"/>
      <c r="UVW163" s="154"/>
      <c r="UVX163" s="154"/>
      <c r="UVY163" s="154"/>
      <c r="UVZ163" s="154"/>
      <c r="UWA163" s="154"/>
      <c r="UWB163" s="154"/>
      <c r="UWC163" s="154"/>
      <c r="UWD163" s="154"/>
      <c r="UWE163" s="154"/>
      <c r="UWF163" s="154"/>
      <c r="UWG163" s="154"/>
      <c r="UWH163" s="154"/>
      <c r="UWI163" s="154"/>
      <c r="UWJ163" s="154"/>
      <c r="UWK163" s="154"/>
      <c r="UWL163" s="154"/>
      <c r="UWM163" s="154"/>
      <c r="UWN163" s="154"/>
      <c r="UWO163" s="154"/>
      <c r="UWP163" s="154"/>
      <c r="UWQ163" s="154"/>
      <c r="UWR163" s="154"/>
      <c r="UWS163" s="154"/>
      <c r="UWT163" s="154"/>
      <c r="UWU163" s="154"/>
      <c r="UWV163" s="154"/>
      <c r="UWW163" s="154"/>
      <c r="UWX163" s="154"/>
      <c r="UWY163" s="154"/>
      <c r="UWZ163" s="154"/>
      <c r="UXA163" s="154"/>
      <c r="UXB163" s="154"/>
      <c r="UXC163" s="154"/>
      <c r="UXD163" s="154"/>
      <c r="UXE163" s="154"/>
      <c r="UXF163" s="154"/>
      <c r="UXG163" s="154"/>
      <c r="UXH163" s="154"/>
      <c r="UXI163" s="154"/>
      <c r="UXJ163" s="154"/>
      <c r="UXK163" s="154"/>
      <c r="UXL163" s="154"/>
      <c r="UXM163" s="154"/>
      <c r="UXN163" s="154"/>
      <c r="UXO163" s="154"/>
      <c r="UXP163" s="154"/>
      <c r="UXQ163" s="154"/>
      <c r="UXR163" s="154"/>
      <c r="UXS163" s="154"/>
      <c r="UXT163" s="154"/>
      <c r="UXU163" s="154"/>
      <c r="UXV163" s="154"/>
      <c r="UXW163" s="154"/>
      <c r="UXX163" s="154"/>
      <c r="UXY163" s="154"/>
      <c r="UXZ163" s="154"/>
      <c r="UYA163" s="154"/>
      <c r="UYB163" s="154"/>
      <c r="UYC163" s="154"/>
      <c r="UYD163" s="154"/>
      <c r="UYE163" s="154"/>
      <c r="UYF163" s="154"/>
      <c r="UYG163" s="154"/>
      <c r="UYH163" s="154"/>
      <c r="UYI163" s="154"/>
      <c r="UYJ163" s="154"/>
      <c r="UYK163" s="154"/>
      <c r="UYL163" s="154"/>
      <c r="UYM163" s="154"/>
      <c r="UYN163" s="154"/>
      <c r="UYO163" s="154"/>
      <c r="UYP163" s="154"/>
      <c r="UYQ163" s="154"/>
      <c r="UYR163" s="154"/>
      <c r="UYS163" s="154"/>
      <c r="UYT163" s="154"/>
      <c r="UYU163" s="154"/>
      <c r="UYV163" s="154"/>
      <c r="UYW163" s="154"/>
      <c r="UYX163" s="154"/>
      <c r="UYY163" s="154"/>
      <c r="UYZ163" s="154"/>
      <c r="UZA163" s="154"/>
      <c r="UZB163" s="154"/>
      <c r="UZC163" s="154"/>
      <c r="UZD163" s="154"/>
      <c r="UZE163" s="154"/>
      <c r="UZF163" s="154"/>
      <c r="UZG163" s="154"/>
      <c r="UZH163" s="154"/>
      <c r="UZI163" s="154"/>
      <c r="UZJ163" s="154"/>
      <c r="UZK163" s="154"/>
      <c r="UZL163" s="154"/>
      <c r="UZM163" s="154"/>
      <c r="UZN163" s="154"/>
      <c r="UZO163" s="154"/>
      <c r="UZP163" s="154"/>
      <c r="UZQ163" s="154"/>
      <c r="UZR163" s="154"/>
      <c r="UZS163" s="154"/>
      <c r="UZT163" s="154"/>
      <c r="UZU163" s="154"/>
      <c r="UZV163" s="154"/>
      <c r="UZW163" s="154"/>
      <c r="UZX163" s="154"/>
      <c r="UZY163" s="154"/>
      <c r="UZZ163" s="154"/>
      <c r="VAA163" s="154"/>
      <c r="VAB163" s="154"/>
      <c r="VAC163" s="154"/>
      <c r="VAD163" s="154"/>
      <c r="VAE163" s="154"/>
      <c r="VAF163" s="154"/>
      <c r="VAG163" s="154"/>
      <c r="VAH163" s="154"/>
      <c r="VAI163" s="154"/>
      <c r="VAJ163" s="154"/>
      <c r="VAK163" s="154"/>
      <c r="VAL163" s="154"/>
      <c r="VAM163" s="154"/>
      <c r="VAN163" s="154"/>
      <c r="VAO163" s="154"/>
      <c r="VAP163" s="154"/>
      <c r="VAQ163" s="154"/>
      <c r="VAR163" s="154"/>
      <c r="VAS163" s="154"/>
      <c r="VAT163" s="154"/>
      <c r="VAU163" s="154"/>
      <c r="VAV163" s="154"/>
      <c r="VAW163" s="154"/>
      <c r="VAX163" s="154"/>
      <c r="VAY163" s="154"/>
      <c r="VAZ163" s="154"/>
      <c r="VBA163" s="154"/>
      <c r="VBB163" s="154"/>
      <c r="VBC163" s="154"/>
      <c r="VBD163" s="154"/>
      <c r="VBE163" s="154"/>
      <c r="VBF163" s="154"/>
      <c r="VBG163" s="154"/>
      <c r="VBH163" s="154"/>
      <c r="VBI163" s="154"/>
      <c r="VBJ163" s="154"/>
      <c r="VBK163" s="154"/>
      <c r="VBL163" s="154"/>
      <c r="VBM163" s="154"/>
      <c r="VBN163" s="154"/>
      <c r="VBO163" s="154"/>
      <c r="VBP163" s="154"/>
      <c r="VBQ163" s="154"/>
      <c r="VBR163" s="154"/>
      <c r="VBS163" s="154"/>
      <c r="VBT163" s="154"/>
      <c r="VBU163" s="154"/>
      <c r="VBV163" s="154"/>
      <c r="VBW163" s="154"/>
      <c r="VBX163" s="154"/>
      <c r="VBY163" s="154"/>
      <c r="VBZ163" s="154"/>
      <c r="VCA163" s="154"/>
      <c r="VCB163" s="154"/>
      <c r="VCC163" s="154"/>
      <c r="VCD163" s="154"/>
      <c r="VCE163" s="154"/>
      <c r="VCF163" s="154"/>
      <c r="VCG163" s="154"/>
      <c r="VCH163" s="154"/>
      <c r="VCI163" s="154"/>
      <c r="VCJ163" s="154"/>
      <c r="VCK163" s="154"/>
      <c r="VCL163" s="154"/>
      <c r="VCM163" s="154"/>
      <c r="VCN163" s="154"/>
      <c r="VCO163" s="154"/>
      <c r="VCP163" s="154"/>
      <c r="VCQ163" s="154"/>
      <c r="VCR163" s="154"/>
      <c r="VCS163" s="154"/>
      <c r="VCT163" s="154"/>
      <c r="VCU163" s="154"/>
      <c r="VCV163" s="154"/>
      <c r="VCW163" s="154"/>
      <c r="VCX163" s="154"/>
      <c r="VCY163" s="154"/>
      <c r="VCZ163" s="154"/>
      <c r="VDA163" s="154"/>
      <c r="VDB163" s="154"/>
      <c r="VDC163" s="154"/>
      <c r="VDD163" s="154"/>
      <c r="VDE163" s="154"/>
      <c r="VDF163" s="154"/>
      <c r="VDG163" s="154"/>
      <c r="VDH163" s="154"/>
      <c r="VDI163" s="154"/>
      <c r="VDJ163" s="154"/>
      <c r="VDK163" s="154"/>
      <c r="VDL163" s="154"/>
      <c r="VDM163" s="154"/>
      <c r="VDN163" s="154"/>
      <c r="VDO163" s="154"/>
      <c r="VDP163" s="154"/>
      <c r="VDQ163" s="154"/>
      <c r="VDR163" s="154"/>
      <c r="VDS163" s="154"/>
      <c r="VDT163" s="154"/>
      <c r="VDU163" s="154"/>
      <c r="VDV163" s="154"/>
      <c r="VDW163" s="154"/>
      <c r="VDX163" s="154"/>
      <c r="VDY163" s="154"/>
      <c r="VDZ163" s="154"/>
      <c r="VEA163" s="154"/>
      <c r="VEB163" s="154"/>
      <c r="VEC163" s="154"/>
      <c r="VED163" s="154"/>
      <c r="VEE163" s="154"/>
      <c r="VEF163" s="154"/>
      <c r="VEG163" s="154"/>
      <c r="VEH163" s="154"/>
      <c r="VEI163" s="154"/>
      <c r="VEJ163" s="154"/>
      <c r="VEK163" s="154"/>
      <c r="VEL163" s="154"/>
      <c r="VEM163" s="154"/>
      <c r="VEN163" s="154"/>
      <c r="VEO163" s="154"/>
      <c r="VEP163" s="154"/>
      <c r="VEQ163" s="154"/>
      <c r="VER163" s="154"/>
      <c r="VES163" s="154"/>
      <c r="VET163" s="154"/>
      <c r="VEU163" s="154"/>
      <c r="VEV163" s="154"/>
      <c r="VEW163" s="154"/>
      <c r="VEX163" s="154"/>
      <c r="VEY163" s="154"/>
      <c r="VEZ163" s="154"/>
      <c r="VFA163" s="154"/>
      <c r="VFB163" s="154"/>
      <c r="VFC163" s="154"/>
      <c r="VFD163" s="154"/>
      <c r="VFE163" s="154"/>
      <c r="VFF163" s="154"/>
      <c r="VFG163" s="154"/>
      <c r="VFH163" s="154"/>
      <c r="VFI163" s="154"/>
      <c r="VFJ163" s="154"/>
      <c r="VFK163" s="154"/>
      <c r="VFL163" s="154"/>
      <c r="VFM163" s="154"/>
      <c r="VFN163" s="154"/>
      <c r="VFO163" s="154"/>
      <c r="VFP163" s="154"/>
      <c r="VFQ163" s="154"/>
      <c r="VFR163" s="154"/>
      <c r="VFS163" s="154"/>
      <c r="VFT163" s="154"/>
      <c r="VFU163" s="154"/>
      <c r="VFV163" s="154"/>
      <c r="VFW163" s="154"/>
      <c r="VFX163" s="154"/>
      <c r="VFY163" s="154"/>
      <c r="VFZ163" s="154"/>
      <c r="VGA163" s="154"/>
      <c r="VGB163" s="154"/>
      <c r="VGC163" s="154"/>
      <c r="VGD163" s="154"/>
      <c r="VGE163" s="154"/>
      <c r="VGF163" s="154"/>
      <c r="VGG163" s="154"/>
      <c r="VGH163" s="154"/>
      <c r="VGI163" s="154"/>
      <c r="VGJ163" s="154"/>
      <c r="VGK163" s="154"/>
      <c r="VGL163" s="154"/>
      <c r="VGM163" s="154"/>
      <c r="VGN163" s="154"/>
      <c r="VGO163" s="154"/>
      <c r="VGP163" s="154"/>
      <c r="VGQ163" s="154"/>
      <c r="VGR163" s="154"/>
      <c r="VGS163" s="154"/>
      <c r="VGT163" s="154"/>
      <c r="VGU163" s="154"/>
      <c r="VGV163" s="154"/>
      <c r="VGW163" s="154"/>
      <c r="VGX163" s="154"/>
      <c r="VGY163" s="154"/>
      <c r="VGZ163" s="154"/>
      <c r="VHA163" s="154"/>
      <c r="VHB163" s="154"/>
      <c r="VHC163" s="154"/>
      <c r="VHD163" s="154"/>
      <c r="VHE163" s="154"/>
      <c r="VHF163" s="154"/>
      <c r="VHG163" s="154"/>
      <c r="VHH163" s="154"/>
      <c r="VHI163" s="154"/>
      <c r="VHJ163" s="154"/>
      <c r="VHK163" s="154"/>
      <c r="VHL163" s="154"/>
      <c r="VHM163" s="154"/>
      <c r="VHN163" s="154"/>
      <c r="VHO163" s="154"/>
      <c r="VHP163" s="154"/>
      <c r="VHQ163" s="154"/>
      <c r="VHR163" s="154"/>
      <c r="VHS163" s="154"/>
      <c r="VHT163" s="154"/>
      <c r="VHU163" s="154"/>
      <c r="VHV163" s="154"/>
      <c r="VHW163" s="154"/>
      <c r="VHX163" s="154"/>
      <c r="VHY163" s="154"/>
      <c r="VHZ163" s="154"/>
      <c r="VIA163" s="154"/>
      <c r="VIB163" s="154"/>
      <c r="VIC163" s="154"/>
      <c r="VID163" s="154"/>
      <c r="VIE163" s="154"/>
      <c r="VIF163" s="154"/>
      <c r="VIG163" s="154"/>
      <c r="VIH163" s="154"/>
      <c r="VII163" s="154"/>
      <c r="VIJ163" s="154"/>
      <c r="VIK163" s="154"/>
      <c r="VIL163" s="154"/>
      <c r="VIM163" s="154"/>
      <c r="VIN163" s="154"/>
      <c r="VIO163" s="154"/>
      <c r="VIP163" s="154"/>
      <c r="VIQ163" s="154"/>
      <c r="VIR163" s="154"/>
      <c r="VIS163" s="154"/>
      <c r="VIT163" s="154"/>
      <c r="VIU163" s="154"/>
      <c r="VIV163" s="154"/>
      <c r="VIW163" s="154"/>
      <c r="VIX163" s="154"/>
      <c r="VIY163" s="154"/>
      <c r="VIZ163" s="154"/>
      <c r="VJA163" s="154"/>
      <c r="VJB163" s="154"/>
      <c r="VJC163" s="154"/>
      <c r="VJD163" s="154"/>
      <c r="VJE163" s="154"/>
      <c r="VJF163" s="154"/>
      <c r="VJG163" s="154"/>
      <c r="VJH163" s="154"/>
      <c r="VJI163" s="154"/>
      <c r="VJJ163" s="154"/>
      <c r="VJK163" s="154"/>
      <c r="VJL163" s="154"/>
      <c r="VJM163" s="154"/>
      <c r="VJN163" s="154"/>
      <c r="VJO163" s="154"/>
      <c r="VJP163" s="154"/>
      <c r="VJQ163" s="154"/>
      <c r="VJR163" s="154"/>
      <c r="VJS163" s="154"/>
      <c r="VJT163" s="154"/>
      <c r="VJU163" s="154"/>
      <c r="VJV163" s="154"/>
      <c r="VJW163" s="154"/>
      <c r="VJX163" s="154"/>
      <c r="VJY163" s="154"/>
      <c r="VJZ163" s="154"/>
      <c r="VKA163" s="154"/>
      <c r="VKB163" s="154"/>
      <c r="VKC163" s="154"/>
      <c r="VKD163" s="154"/>
      <c r="VKE163" s="154"/>
      <c r="VKF163" s="154"/>
      <c r="VKG163" s="154"/>
      <c r="VKH163" s="154"/>
      <c r="VKI163" s="154"/>
      <c r="VKJ163" s="154"/>
      <c r="VKK163" s="154"/>
      <c r="VKL163" s="154"/>
      <c r="VKM163" s="154"/>
      <c r="VKN163" s="154"/>
      <c r="VKO163" s="154"/>
      <c r="VKP163" s="154"/>
      <c r="VKQ163" s="154"/>
      <c r="VKR163" s="154"/>
      <c r="VKS163" s="154"/>
      <c r="VKT163" s="154"/>
      <c r="VKU163" s="154"/>
      <c r="VKV163" s="154"/>
      <c r="VKW163" s="154"/>
      <c r="VKX163" s="154"/>
      <c r="VKY163" s="154"/>
      <c r="VKZ163" s="154"/>
      <c r="VLA163" s="154"/>
      <c r="VLB163" s="154"/>
      <c r="VLC163" s="154"/>
      <c r="VLD163" s="154"/>
      <c r="VLE163" s="154"/>
      <c r="VLF163" s="154"/>
      <c r="VLG163" s="154"/>
      <c r="VLH163" s="154"/>
      <c r="VLI163" s="154"/>
      <c r="VLJ163" s="154"/>
      <c r="VLK163" s="154"/>
      <c r="VLL163" s="154"/>
      <c r="VLM163" s="154"/>
      <c r="VLN163" s="154"/>
      <c r="VLO163" s="154"/>
      <c r="VLP163" s="154"/>
      <c r="VLQ163" s="154"/>
      <c r="VLR163" s="154"/>
      <c r="VLS163" s="154"/>
      <c r="VLT163" s="154"/>
      <c r="VLU163" s="154"/>
      <c r="VLV163" s="154"/>
      <c r="VLW163" s="154"/>
      <c r="VLX163" s="154"/>
      <c r="VLY163" s="154"/>
      <c r="VLZ163" s="154"/>
      <c r="VMA163" s="154"/>
      <c r="VMB163" s="154"/>
      <c r="VMC163" s="154"/>
      <c r="VMD163" s="154"/>
      <c r="VME163" s="154"/>
      <c r="VMF163" s="154"/>
      <c r="VMG163" s="154"/>
      <c r="VMH163" s="154"/>
      <c r="VMI163" s="154"/>
      <c r="VMJ163" s="154"/>
      <c r="VMK163" s="154"/>
      <c r="VML163" s="154"/>
      <c r="VMM163" s="154"/>
      <c r="VMN163" s="154"/>
      <c r="VMO163" s="154"/>
      <c r="VMP163" s="154"/>
      <c r="VMQ163" s="154"/>
      <c r="VMR163" s="154"/>
      <c r="VMS163" s="154"/>
      <c r="VMT163" s="154"/>
      <c r="VMU163" s="154"/>
      <c r="VMV163" s="154"/>
      <c r="VMW163" s="154"/>
      <c r="VMX163" s="154"/>
      <c r="VMY163" s="154"/>
      <c r="VMZ163" s="154"/>
      <c r="VNA163" s="154"/>
      <c r="VNB163" s="154"/>
      <c r="VNC163" s="154"/>
      <c r="VND163" s="154"/>
      <c r="VNE163" s="154"/>
      <c r="VNF163" s="154"/>
      <c r="VNG163" s="154"/>
      <c r="VNH163" s="154"/>
      <c r="VNI163" s="154"/>
      <c r="VNJ163" s="154"/>
      <c r="VNK163" s="154"/>
      <c r="VNL163" s="154"/>
      <c r="VNM163" s="154"/>
      <c r="VNN163" s="154"/>
      <c r="VNO163" s="154"/>
      <c r="VNP163" s="154"/>
      <c r="VNQ163" s="154"/>
      <c r="VNR163" s="154"/>
      <c r="VNS163" s="154"/>
      <c r="VNT163" s="154"/>
      <c r="VNU163" s="154"/>
      <c r="VNV163" s="154"/>
      <c r="VNW163" s="154"/>
      <c r="VNX163" s="154"/>
      <c r="VNY163" s="154"/>
      <c r="VNZ163" s="154"/>
      <c r="VOA163" s="154"/>
      <c r="VOB163" s="154"/>
      <c r="VOC163" s="154"/>
      <c r="VOD163" s="154"/>
      <c r="VOE163" s="154"/>
      <c r="VOF163" s="154"/>
      <c r="VOG163" s="154"/>
      <c r="VOH163" s="154"/>
      <c r="VOI163" s="154"/>
      <c r="VOJ163" s="154"/>
      <c r="VOK163" s="154"/>
      <c r="VOL163" s="154"/>
      <c r="VOM163" s="154"/>
      <c r="VON163" s="154"/>
      <c r="VOO163" s="154"/>
      <c r="VOP163" s="154"/>
      <c r="VOQ163" s="154"/>
      <c r="VOR163" s="154"/>
      <c r="VOS163" s="154"/>
      <c r="VOT163" s="154"/>
      <c r="VOU163" s="154"/>
      <c r="VOV163" s="154"/>
      <c r="VOW163" s="154"/>
      <c r="VOX163" s="154"/>
      <c r="VOY163" s="154"/>
      <c r="VOZ163" s="154"/>
      <c r="VPA163" s="154"/>
      <c r="VPB163" s="154"/>
      <c r="VPC163" s="154"/>
      <c r="VPD163" s="154"/>
      <c r="VPE163" s="154"/>
      <c r="VPF163" s="154"/>
      <c r="VPG163" s="154"/>
      <c r="VPH163" s="154"/>
      <c r="VPI163" s="154"/>
      <c r="VPJ163" s="154"/>
      <c r="VPK163" s="154"/>
      <c r="VPL163" s="154"/>
      <c r="VPM163" s="154"/>
      <c r="VPN163" s="154"/>
      <c r="VPO163" s="154"/>
      <c r="VPP163" s="154"/>
      <c r="VPQ163" s="154"/>
      <c r="VPR163" s="154"/>
      <c r="VPS163" s="154"/>
      <c r="VPT163" s="154"/>
      <c r="VPU163" s="154"/>
      <c r="VPV163" s="154"/>
      <c r="VPW163" s="154"/>
      <c r="VPX163" s="154"/>
      <c r="VPY163" s="154"/>
      <c r="VPZ163" s="154"/>
      <c r="VQA163" s="154"/>
      <c r="VQB163" s="154"/>
      <c r="VQC163" s="154"/>
      <c r="VQD163" s="154"/>
      <c r="VQE163" s="154"/>
      <c r="VQF163" s="154"/>
      <c r="VQG163" s="154"/>
      <c r="VQH163" s="154"/>
      <c r="VQI163" s="154"/>
      <c r="VQJ163" s="154"/>
      <c r="VQK163" s="154"/>
      <c r="VQL163" s="154"/>
      <c r="VQM163" s="154"/>
      <c r="VQN163" s="154"/>
      <c r="VQO163" s="154"/>
      <c r="VQP163" s="154"/>
      <c r="VQQ163" s="154"/>
      <c r="VQR163" s="154"/>
      <c r="VQS163" s="154"/>
      <c r="VQT163" s="154"/>
      <c r="VQU163" s="154"/>
      <c r="VQV163" s="154"/>
      <c r="VQW163" s="154"/>
      <c r="VQX163" s="154"/>
      <c r="VQY163" s="154"/>
      <c r="VQZ163" s="154"/>
      <c r="VRA163" s="154"/>
      <c r="VRB163" s="154"/>
      <c r="VRC163" s="154"/>
      <c r="VRD163" s="154"/>
      <c r="VRE163" s="154"/>
      <c r="VRF163" s="154"/>
      <c r="VRG163" s="154"/>
      <c r="VRH163" s="154"/>
      <c r="VRI163" s="154"/>
      <c r="VRJ163" s="154"/>
      <c r="VRK163" s="154"/>
      <c r="VRL163" s="154"/>
      <c r="VRM163" s="154"/>
      <c r="VRN163" s="154"/>
      <c r="VRO163" s="154"/>
      <c r="VRP163" s="154"/>
      <c r="VRQ163" s="154"/>
      <c r="VRR163" s="154"/>
      <c r="VRS163" s="154"/>
      <c r="VRT163" s="154"/>
      <c r="VRU163" s="154"/>
      <c r="VRV163" s="154"/>
      <c r="VRW163" s="154"/>
      <c r="VRX163" s="154"/>
      <c r="VRY163" s="154"/>
      <c r="VRZ163" s="154"/>
      <c r="VSA163" s="154"/>
      <c r="VSB163" s="154"/>
      <c r="VSC163" s="154"/>
      <c r="VSD163" s="154"/>
      <c r="VSE163" s="154"/>
      <c r="VSF163" s="154"/>
      <c r="VSG163" s="154"/>
      <c r="VSH163" s="154"/>
      <c r="VSI163" s="154"/>
      <c r="VSJ163" s="154"/>
      <c r="VSK163" s="154"/>
      <c r="VSL163" s="154"/>
      <c r="VSM163" s="154"/>
      <c r="VSN163" s="154"/>
      <c r="VSO163" s="154"/>
      <c r="VSP163" s="154"/>
      <c r="VSQ163" s="154"/>
      <c r="VSR163" s="154"/>
      <c r="VSS163" s="154"/>
      <c r="VST163" s="154"/>
      <c r="VSU163" s="154"/>
      <c r="VSV163" s="154"/>
      <c r="VSW163" s="154"/>
      <c r="VSX163" s="154"/>
      <c r="VSY163" s="154"/>
      <c r="VSZ163" s="154"/>
      <c r="VTA163" s="154"/>
      <c r="VTB163" s="154"/>
      <c r="VTC163" s="154"/>
      <c r="VTD163" s="154"/>
      <c r="VTE163" s="154"/>
      <c r="VTF163" s="154"/>
      <c r="VTG163" s="154"/>
      <c r="VTH163" s="154"/>
      <c r="VTI163" s="154"/>
      <c r="VTJ163" s="154"/>
      <c r="VTK163" s="154"/>
      <c r="VTL163" s="154"/>
      <c r="VTM163" s="154"/>
      <c r="VTN163" s="154"/>
      <c r="VTO163" s="154"/>
      <c r="VTP163" s="154"/>
      <c r="VTQ163" s="154"/>
      <c r="VTR163" s="154"/>
      <c r="VTS163" s="154"/>
      <c r="VTT163" s="154"/>
      <c r="VTU163" s="154"/>
      <c r="VTV163" s="154"/>
      <c r="VTW163" s="154"/>
      <c r="VTX163" s="154"/>
      <c r="VTY163" s="154"/>
      <c r="VTZ163" s="154"/>
      <c r="VUA163" s="154"/>
      <c r="VUB163" s="154"/>
      <c r="VUC163" s="154"/>
      <c r="VUD163" s="154"/>
      <c r="VUE163" s="154"/>
      <c r="VUF163" s="154"/>
      <c r="VUG163" s="154"/>
      <c r="VUH163" s="154"/>
      <c r="VUI163" s="154"/>
      <c r="VUJ163" s="154"/>
      <c r="VUK163" s="154"/>
      <c r="VUL163" s="154"/>
      <c r="VUM163" s="154"/>
      <c r="VUN163" s="154"/>
      <c r="VUO163" s="154"/>
      <c r="VUP163" s="154"/>
      <c r="VUQ163" s="154"/>
      <c r="VUR163" s="154"/>
      <c r="VUS163" s="154"/>
      <c r="VUT163" s="154"/>
      <c r="VUU163" s="154"/>
      <c r="VUV163" s="154"/>
      <c r="VUW163" s="154"/>
      <c r="VUX163" s="154"/>
      <c r="VUY163" s="154"/>
      <c r="VUZ163" s="154"/>
      <c r="VVA163" s="154"/>
      <c r="VVB163" s="154"/>
      <c r="VVC163" s="154"/>
      <c r="VVD163" s="154"/>
      <c r="VVE163" s="154"/>
      <c r="VVF163" s="154"/>
      <c r="VVG163" s="154"/>
      <c r="VVH163" s="154"/>
      <c r="VVI163" s="154"/>
      <c r="VVJ163" s="154"/>
      <c r="VVK163" s="154"/>
      <c r="VVL163" s="154"/>
      <c r="VVM163" s="154"/>
      <c r="VVN163" s="154"/>
      <c r="VVO163" s="154"/>
      <c r="VVP163" s="154"/>
      <c r="VVQ163" s="154"/>
      <c r="VVR163" s="154"/>
      <c r="VVS163" s="154"/>
      <c r="VVT163" s="154"/>
      <c r="VVU163" s="154"/>
      <c r="VVV163" s="154"/>
      <c r="VVW163" s="154"/>
      <c r="VVX163" s="154"/>
      <c r="VVY163" s="154"/>
      <c r="VVZ163" s="154"/>
      <c r="VWA163" s="154"/>
      <c r="VWB163" s="154"/>
      <c r="VWC163" s="154"/>
      <c r="VWD163" s="154"/>
      <c r="VWE163" s="154"/>
      <c r="VWF163" s="154"/>
      <c r="VWG163" s="154"/>
      <c r="VWH163" s="154"/>
      <c r="VWI163" s="154"/>
      <c r="VWJ163" s="154"/>
      <c r="VWK163" s="154"/>
      <c r="VWL163" s="154"/>
      <c r="VWM163" s="154"/>
      <c r="VWN163" s="154"/>
      <c r="VWO163" s="154"/>
      <c r="VWP163" s="154"/>
      <c r="VWQ163" s="154"/>
      <c r="VWR163" s="154"/>
      <c r="VWS163" s="154"/>
      <c r="VWT163" s="154"/>
      <c r="VWU163" s="154"/>
      <c r="VWV163" s="154"/>
      <c r="VWW163" s="154"/>
      <c r="VWX163" s="154"/>
      <c r="VWY163" s="154"/>
      <c r="VWZ163" s="154"/>
      <c r="VXA163" s="154"/>
      <c r="VXB163" s="154"/>
      <c r="VXC163" s="154"/>
      <c r="VXD163" s="154"/>
      <c r="VXE163" s="154"/>
      <c r="VXF163" s="154"/>
      <c r="VXG163" s="154"/>
      <c r="VXH163" s="154"/>
      <c r="VXI163" s="154"/>
      <c r="VXJ163" s="154"/>
      <c r="VXK163" s="154"/>
      <c r="VXL163" s="154"/>
      <c r="VXM163" s="154"/>
      <c r="VXN163" s="154"/>
      <c r="VXO163" s="154"/>
      <c r="VXP163" s="154"/>
      <c r="VXQ163" s="154"/>
      <c r="VXR163" s="154"/>
      <c r="VXS163" s="154"/>
      <c r="VXT163" s="154"/>
      <c r="VXU163" s="154"/>
      <c r="VXV163" s="154"/>
      <c r="VXW163" s="154"/>
      <c r="VXX163" s="154"/>
      <c r="VXY163" s="154"/>
      <c r="VXZ163" s="154"/>
      <c r="VYA163" s="154"/>
      <c r="VYB163" s="154"/>
      <c r="VYC163" s="154"/>
      <c r="VYD163" s="154"/>
      <c r="VYE163" s="154"/>
      <c r="VYF163" s="154"/>
      <c r="VYG163" s="154"/>
      <c r="VYH163" s="154"/>
      <c r="VYI163" s="154"/>
      <c r="VYJ163" s="154"/>
      <c r="VYK163" s="154"/>
      <c r="VYL163" s="154"/>
      <c r="VYM163" s="154"/>
      <c r="VYN163" s="154"/>
      <c r="VYO163" s="154"/>
      <c r="VYP163" s="154"/>
      <c r="VYQ163" s="154"/>
      <c r="VYR163" s="154"/>
      <c r="VYS163" s="154"/>
      <c r="VYT163" s="154"/>
      <c r="VYU163" s="154"/>
      <c r="VYV163" s="154"/>
      <c r="VYW163" s="154"/>
      <c r="VYX163" s="154"/>
      <c r="VYY163" s="154"/>
      <c r="VYZ163" s="154"/>
      <c r="VZA163" s="154"/>
      <c r="VZB163" s="154"/>
      <c r="VZC163" s="154"/>
      <c r="VZD163" s="154"/>
      <c r="VZE163" s="154"/>
      <c r="VZF163" s="154"/>
      <c r="VZG163" s="154"/>
      <c r="VZH163" s="154"/>
      <c r="VZI163" s="154"/>
      <c r="VZJ163" s="154"/>
      <c r="VZK163" s="154"/>
      <c r="VZL163" s="154"/>
      <c r="VZM163" s="154"/>
      <c r="VZN163" s="154"/>
      <c r="VZO163" s="154"/>
      <c r="VZP163" s="154"/>
      <c r="VZQ163" s="154"/>
      <c r="VZR163" s="154"/>
      <c r="VZS163" s="154"/>
      <c r="VZT163" s="154"/>
      <c r="VZU163" s="154"/>
      <c r="VZV163" s="154"/>
      <c r="VZW163" s="154"/>
      <c r="VZX163" s="154"/>
      <c r="VZY163" s="154"/>
      <c r="VZZ163" s="154"/>
      <c r="WAA163" s="154"/>
      <c r="WAB163" s="154"/>
      <c r="WAC163" s="154"/>
      <c r="WAD163" s="154"/>
      <c r="WAE163" s="154"/>
      <c r="WAF163" s="154"/>
      <c r="WAG163" s="154"/>
      <c r="WAH163" s="154"/>
      <c r="WAI163" s="154"/>
      <c r="WAJ163" s="154"/>
      <c r="WAK163" s="154"/>
      <c r="WAL163" s="154"/>
      <c r="WAM163" s="154"/>
      <c r="WAN163" s="154"/>
      <c r="WAO163" s="154"/>
      <c r="WAP163" s="154"/>
      <c r="WAQ163" s="154"/>
      <c r="WAR163" s="154"/>
      <c r="WAS163" s="154"/>
      <c r="WAT163" s="154"/>
      <c r="WAU163" s="154"/>
      <c r="WAV163" s="154"/>
      <c r="WAW163" s="154"/>
      <c r="WAX163" s="154"/>
      <c r="WAY163" s="154"/>
      <c r="WAZ163" s="154"/>
      <c r="WBA163" s="154"/>
      <c r="WBB163" s="154"/>
      <c r="WBC163" s="154"/>
      <c r="WBD163" s="154"/>
      <c r="WBE163" s="154"/>
      <c r="WBF163" s="154"/>
      <c r="WBG163" s="154"/>
      <c r="WBH163" s="154"/>
      <c r="WBI163" s="154"/>
      <c r="WBJ163" s="154"/>
      <c r="WBK163" s="154"/>
      <c r="WBL163" s="154"/>
      <c r="WBM163" s="154"/>
      <c r="WBN163" s="154"/>
      <c r="WBO163" s="154"/>
      <c r="WBP163" s="154"/>
      <c r="WBQ163" s="154"/>
      <c r="WBR163" s="154"/>
      <c r="WBS163" s="154"/>
      <c r="WBT163" s="154"/>
      <c r="WBU163" s="154"/>
      <c r="WBV163" s="154"/>
      <c r="WBW163" s="154"/>
      <c r="WBX163" s="154"/>
      <c r="WBY163" s="154"/>
      <c r="WBZ163" s="154"/>
      <c r="WCA163" s="154"/>
      <c r="WCB163" s="154"/>
      <c r="WCC163" s="154"/>
      <c r="WCD163" s="154"/>
      <c r="WCE163" s="154"/>
      <c r="WCF163" s="154"/>
      <c r="WCG163" s="154"/>
      <c r="WCH163" s="154"/>
      <c r="WCI163" s="154"/>
      <c r="WCJ163" s="154"/>
      <c r="WCK163" s="154"/>
      <c r="WCL163" s="154"/>
      <c r="WCM163" s="154"/>
      <c r="WCN163" s="154"/>
      <c r="WCO163" s="154"/>
      <c r="WCP163" s="154"/>
      <c r="WCQ163" s="154"/>
      <c r="WCR163" s="154"/>
      <c r="WCS163" s="154"/>
      <c r="WCT163" s="154"/>
      <c r="WCU163" s="154"/>
      <c r="WCV163" s="154"/>
      <c r="WCW163" s="154"/>
      <c r="WCX163" s="154"/>
      <c r="WCY163" s="154"/>
      <c r="WCZ163" s="154"/>
      <c r="WDA163" s="154"/>
      <c r="WDB163" s="154"/>
      <c r="WDC163" s="154"/>
      <c r="WDD163" s="154"/>
      <c r="WDE163" s="154"/>
      <c r="WDF163" s="154"/>
      <c r="WDG163" s="154"/>
      <c r="WDH163" s="154"/>
      <c r="WDI163" s="154"/>
      <c r="WDJ163" s="154"/>
      <c r="WDK163" s="154"/>
      <c r="WDL163" s="154"/>
      <c r="WDM163" s="154"/>
      <c r="WDN163" s="154"/>
      <c r="WDO163" s="154"/>
      <c r="WDP163" s="154"/>
      <c r="WDQ163" s="154"/>
      <c r="WDR163" s="154"/>
      <c r="WDS163" s="154"/>
      <c r="WDT163" s="154"/>
      <c r="WDU163" s="154"/>
      <c r="WDV163" s="154"/>
      <c r="WDW163" s="154"/>
      <c r="WDX163" s="154"/>
      <c r="WDY163" s="154"/>
      <c r="WDZ163" s="154"/>
      <c r="WEA163" s="154"/>
      <c r="WEB163" s="154"/>
      <c r="WEC163" s="154"/>
      <c r="WED163" s="154"/>
      <c r="WEE163" s="154"/>
      <c r="WEF163" s="154"/>
      <c r="WEG163" s="154"/>
      <c r="WEH163" s="154"/>
      <c r="WEI163" s="154"/>
      <c r="WEJ163" s="154"/>
      <c r="WEK163" s="154"/>
      <c r="WEL163" s="154"/>
      <c r="WEM163" s="154"/>
      <c r="WEN163" s="154"/>
      <c r="WEO163" s="154"/>
      <c r="WEP163" s="154"/>
      <c r="WEQ163" s="154"/>
      <c r="WER163" s="154"/>
      <c r="WES163" s="154"/>
      <c r="WET163" s="154"/>
      <c r="WEU163" s="154"/>
      <c r="WEV163" s="154"/>
      <c r="WEW163" s="154"/>
      <c r="WEX163" s="154"/>
      <c r="WEY163" s="154"/>
      <c r="WEZ163" s="154"/>
      <c r="WFA163" s="154"/>
      <c r="WFB163" s="154"/>
      <c r="WFC163" s="154"/>
      <c r="WFD163" s="154"/>
      <c r="WFE163" s="154"/>
      <c r="WFF163" s="154"/>
      <c r="WFG163" s="154"/>
      <c r="WFH163" s="154"/>
      <c r="WFI163" s="154"/>
      <c r="WFJ163" s="154"/>
      <c r="WFK163" s="154"/>
      <c r="WFL163" s="154"/>
      <c r="WFM163" s="154"/>
      <c r="WFN163" s="154"/>
      <c r="WFO163" s="154"/>
      <c r="WFP163" s="154"/>
      <c r="WFQ163" s="154"/>
      <c r="WFR163" s="154"/>
      <c r="WFS163" s="154"/>
      <c r="WFT163" s="154"/>
      <c r="WFU163" s="154"/>
      <c r="WFV163" s="154"/>
      <c r="WFW163" s="154"/>
      <c r="WFX163" s="154"/>
      <c r="WFY163" s="154"/>
      <c r="WFZ163" s="154"/>
      <c r="WGA163" s="154"/>
      <c r="WGB163" s="154"/>
      <c r="WGC163" s="154"/>
      <c r="WGD163" s="154"/>
      <c r="WGE163" s="154"/>
      <c r="WGF163" s="154"/>
      <c r="WGG163" s="154"/>
      <c r="WGH163" s="154"/>
      <c r="WGI163" s="154"/>
      <c r="WGJ163" s="154"/>
      <c r="WGK163" s="154"/>
      <c r="WGL163" s="154"/>
      <c r="WGM163" s="154"/>
      <c r="WGN163" s="154"/>
      <c r="WGO163" s="154"/>
      <c r="WGP163" s="154"/>
      <c r="WGQ163" s="154"/>
      <c r="WGR163" s="154"/>
      <c r="WGS163" s="154"/>
      <c r="WGT163" s="154"/>
      <c r="WGU163" s="154"/>
      <c r="WGV163" s="154"/>
      <c r="WGW163" s="154"/>
      <c r="WGX163" s="154"/>
      <c r="WGY163" s="154"/>
      <c r="WGZ163" s="154"/>
      <c r="WHA163" s="154"/>
      <c r="WHB163" s="154"/>
      <c r="WHC163" s="154"/>
      <c r="WHD163" s="154"/>
      <c r="WHE163" s="154"/>
      <c r="WHF163" s="154"/>
      <c r="WHG163" s="154"/>
      <c r="WHH163" s="154"/>
      <c r="WHI163" s="154"/>
      <c r="WHJ163" s="154"/>
      <c r="WHK163" s="154"/>
      <c r="WHL163" s="154"/>
      <c r="WHM163" s="154"/>
      <c r="WHN163" s="154"/>
      <c r="WHO163" s="154"/>
      <c r="WHP163" s="154"/>
      <c r="WHQ163" s="154"/>
      <c r="WHR163" s="154"/>
      <c r="WHS163" s="154"/>
      <c r="WHT163" s="154"/>
      <c r="WHU163" s="154"/>
      <c r="WHV163" s="154"/>
      <c r="WHW163" s="154"/>
      <c r="WHX163" s="154"/>
      <c r="WHY163" s="154"/>
      <c r="WHZ163" s="154"/>
      <c r="WIA163" s="154"/>
      <c r="WIB163" s="154"/>
      <c r="WIC163" s="154"/>
      <c r="WID163" s="154"/>
      <c r="WIE163" s="154"/>
      <c r="WIF163" s="154"/>
      <c r="WIG163" s="154"/>
      <c r="WIH163" s="154"/>
      <c r="WII163" s="154"/>
      <c r="WIJ163" s="154"/>
      <c r="WIK163" s="154"/>
      <c r="WIL163" s="154"/>
      <c r="WIM163" s="154"/>
      <c r="WIN163" s="154"/>
      <c r="WIO163" s="154"/>
      <c r="WIP163" s="154"/>
      <c r="WIQ163" s="154"/>
      <c r="WIR163" s="154"/>
      <c r="WIS163" s="154"/>
      <c r="WIT163" s="154"/>
      <c r="WIU163" s="154"/>
      <c r="WIV163" s="154"/>
      <c r="WIW163" s="154"/>
      <c r="WIX163" s="154"/>
      <c r="WIY163" s="154"/>
      <c r="WIZ163" s="154"/>
      <c r="WJA163" s="154"/>
      <c r="WJB163" s="154"/>
      <c r="WJC163" s="154"/>
      <c r="WJD163" s="154"/>
      <c r="WJE163" s="154"/>
      <c r="WJF163" s="154"/>
      <c r="WJG163" s="154"/>
      <c r="WJH163" s="154"/>
      <c r="WJI163" s="154"/>
      <c r="WJJ163" s="154"/>
      <c r="WJK163" s="154"/>
      <c r="WJL163" s="154"/>
      <c r="WJM163" s="154"/>
      <c r="WJN163" s="154"/>
      <c r="WJO163" s="154"/>
      <c r="WJP163" s="154"/>
      <c r="WJQ163" s="154"/>
      <c r="WJR163" s="154"/>
      <c r="WJS163" s="154"/>
      <c r="WJT163" s="154"/>
      <c r="WJU163" s="154"/>
      <c r="WJV163" s="154"/>
      <c r="WJW163" s="154"/>
      <c r="WJX163" s="154"/>
      <c r="WJY163" s="154"/>
      <c r="WJZ163" s="154"/>
      <c r="WKA163" s="154"/>
      <c r="WKB163" s="154"/>
      <c r="WKC163" s="154"/>
      <c r="WKD163" s="154"/>
      <c r="WKE163" s="154"/>
      <c r="WKF163" s="154"/>
      <c r="WKG163" s="154"/>
      <c r="WKH163" s="154"/>
      <c r="WKI163" s="154"/>
      <c r="WKJ163" s="154"/>
      <c r="WKK163" s="154"/>
      <c r="WKL163" s="154"/>
      <c r="WKM163" s="154"/>
      <c r="WKN163" s="154"/>
      <c r="WKO163" s="154"/>
      <c r="WKP163" s="154"/>
      <c r="WKQ163" s="154"/>
      <c r="WKR163" s="154"/>
      <c r="WKS163" s="154"/>
      <c r="WKT163" s="154"/>
      <c r="WKU163" s="154"/>
      <c r="WKV163" s="154"/>
      <c r="WKW163" s="154"/>
      <c r="WKX163" s="154"/>
      <c r="WKY163" s="154"/>
      <c r="WKZ163" s="154"/>
      <c r="WLA163" s="154"/>
      <c r="WLB163" s="154"/>
      <c r="WLC163" s="154"/>
      <c r="WLD163" s="154"/>
      <c r="WLE163" s="154"/>
      <c r="WLF163" s="154"/>
      <c r="WLG163" s="154"/>
      <c r="WLH163" s="154"/>
      <c r="WLI163" s="154"/>
      <c r="WLJ163" s="154"/>
      <c r="WLK163" s="154"/>
      <c r="WLL163" s="154"/>
      <c r="WLM163" s="154"/>
      <c r="WLN163" s="154"/>
      <c r="WLO163" s="154"/>
      <c r="WLP163" s="154"/>
      <c r="WLQ163" s="154"/>
      <c r="WLR163" s="154"/>
      <c r="WLS163" s="154"/>
      <c r="WLT163" s="154"/>
      <c r="WLU163" s="154"/>
      <c r="WLV163" s="154"/>
      <c r="WLW163" s="154"/>
      <c r="WLX163" s="154"/>
      <c r="WLY163" s="154"/>
      <c r="WLZ163" s="154"/>
      <c r="WMA163" s="154"/>
      <c r="WMB163" s="154"/>
      <c r="WMC163" s="154"/>
      <c r="WMD163" s="154"/>
      <c r="WME163" s="154"/>
      <c r="WMF163" s="154"/>
      <c r="WMG163" s="154"/>
      <c r="WMH163" s="154"/>
      <c r="WMI163" s="154"/>
      <c r="WMJ163" s="154"/>
      <c r="WMK163" s="154"/>
      <c r="WML163" s="154"/>
      <c r="WMM163" s="154"/>
      <c r="WMN163" s="154"/>
      <c r="WMO163" s="154"/>
      <c r="WMP163" s="154"/>
      <c r="WMQ163" s="154"/>
      <c r="WMR163" s="154"/>
      <c r="WMS163" s="154"/>
      <c r="WMT163" s="154"/>
      <c r="WMU163" s="154"/>
      <c r="WMV163" s="154"/>
      <c r="WMW163" s="154"/>
      <c r="WMX163" s="154"/>
      <c r="WMY163" s="154"/>
      <c r="WMZ163" s="154"/>
      <c r="WNA163" s="154"/>
      <c r="WNB163" s="154"/>
      <c r="WNC163" s="154"/>
      <c r="WND163" s="154"/>
      <c r="WNE163" s="154"/>
      <c r="WNF163" s="154"/>
      <c r="WNG163" s="154"/>
      <c r="WNH163" s="154"/>
      <c r="WNI163" s="154"/>
      <c r="WNJ163" s="154"/>
      <c r="WNK163" s="154"/>
      <c r="WNL163" s="154"/>
      <c r="WNM163" s="154"/>
      <c r="WNN163" s="154"/>
      <c r="WNO163" s="154"/>
      <c r="WNP163" s="154"/>
      <c r="WNQ163" s="154"/>
      <c r="WNR163" s="154"/>
      <c r="WNS163" s="154"/>
      <c r="WNT163" s="154"/>
      <c r="WNU163" s="154"/>
      <c r="WNV163" s="154"/>
      <c r="WNW163" s="154"/>
      <c r="WNX163" s="154"/>
      <c r="WNY163" s="154"/>
      <c r="WNZ163" s="154"/>
      <c r="WOA163" s="154"/>
      <c r="WOB163" s="154"/>
      <c r="WOC163" s="154"/>
      <c r="WOD163" s="154"/>
      <c r="WOE163" s="154"/>
      <c r="WOF163" s="154"/>
      <c r="WOG163" s="154"/>
      <c r="WOH163" s="154"/>
      <c r="WOI163" s="154"/>
      <c r="WOJ163" s="154"/>
      <c r="WOK163" s="154"/>
      <c r="WOL163" s="154"/>
      <c r="WOM163" s="154"/>
      <c r="WON163" s="154"/>
      <c r="WOO163" s="154"/>
      <c r="WOP163" s="154"/>
      <c r="WOQ163" s="154"/>
      <c r="WOR163" s="154"/>
      <c r="WOS163" s="154"/>
      <c r="WOT163" s="154"/>
      <c r="WOU163" s="154"/>
      <c r="WOV163" s="154"/>
      <c r="WOW163" s="154"/>
      <c r="WOX163" s="154"/>
      <c r="WOY163" s="154"/>
      <c r="WOZ163" s="154"/>
      <c r="WPA163" s="154"/>
      <c r="WPB163" s="154"/>
      <c r="WPC163" s="154"/>
      <c r="WPD163" s="154"/>
      <c r="WPE163" s="154"/>
      <c r="WPF163" s="154"/>
      <c r="WPG163" s="154"/>
      <c r="WPH163" s="154"/>
      <c r="WPI163" s="154"/>
      <c r="WPJ163" s="154"/>
      <c r="WPK163" s="154"/>
      <c r="WPL163" s="154"/>
      <c r="WPM163" s="154"/>
      <c r="WPN163" s="154"/>
      <c r="WPO163" s="154"/>
      <c r="WPP163" s="154"/>
      <c r="WPQ163" s="154"/>
      <c r="WPR163" s="154"/>
      <c r="WPS163" s="154"/>
      <c r="WPT163" s="154"/>
      <c r="WPU163" s="154"/>
      <c r="WPV163" s="154"/>
      <c r="WPW163" s="154"/>
      <c r="WPX163" s="154"/>
      <c r="WPY163" s="154"/>
      <c r="WPZ163" s="154"/>
      <c r="WQA163" s="154"/>
      <c r="WQB163" s="154"/>
      <c r="WQC163" s="154"/>
      <c r="WQD163" s="154"/>
      <c r="WQE163" s="154"/>
      <c r="WQF163" s="154"/>
      <c r="WQG163" s="154"/>
      <c r="WQH163" s="154"/>
      <c r="WQI163" s="154"/>
      <c r="WQJ163" s="154"/>
      <c r="WQK163" s="154"/>
      <c r="WQL163" s="154"/>
      <c r="WQM163" s="154"/>
      <c r="WQN163" s="154"/>
      <c r="WQO163" s="154"/>
      <c r="WQP163" s="154"/>
      <c r="WQQ163" s="154"/>
      <c r="WQR163" s="154"/>
      <c r="WQS163" s="154"/>
      <c r="WQT163" s="154"/>
      <c r="WQU163" s="154"/>
      <c r="WQV163" s="154"/>
      <c r="WQW163" s="154"/>
      <c r="WQX163" s="154"/>
      <c r="WQY163" s="154"/>
      <c r="WQZ163" s="154"/>
      <c r="WRA163" s="154"/>
      <c r="WRB163" s="154"/>
      <c r="WRC163" s="154"/>
      <c r="WRD163" s="154"/>
      <c r="WRE163" s="154"/>
      <c r="WRF163" s="154"/>
      <c r="WRG163" s="154"/>
      <c r="WRH163" s="154"/>
      <c r="WRI163" s="154"/>
      <c r="WRJ163" s="154"/>
      <c r="WRK163" s="154"/>
      <c r="WRL163" s="154"/>
      <c r="WRM163" s="154"/>
      <c r="WRN163" s="154"/>
      <c r="WRO163" s="154"/>
      <c r="WRP163" s="154"/>
      <c r="WRQ163" s="154"/>
      <c r="WRR163" s="154"/>
      <c r="WRS163" s="154"/>
      <c r="WRT163" s="154"/>
      <c r="WRU163" s="154"/>
      <c r="WRV163" s="154"/>
      <c r="WRW163" s="154"/>
      <c r="WRX163" s="154"/>
      <c r="WRY163" s="154"/>
      <c r="WRZ163" s="154"/>
      <c r="WSA163" s="154"/>
      <c r="WSB163" s="154"/>
      <c r="WSC163" s="154"/>
      <c r="WSD163" s="154"/>
      <c r="WSE163" s="154"/>
      <c r="WSF163" s="154"/>
      <c r="WSG163" s="154"/>
      <c r="WSH163" s="154"/>
      <c r="WSI163" s="154"/>
      <c r="WSJ163" s="154"/>
      <c r="WSK163" s="154"/>
      <c r="WSL163" s="154"/>
      <c r="WSM163" s="154"/>
      <c r="WSN163" s="154"/>
      <c r="WSO163" s="154"/>
      <c r="WSP163" s="154"/>
      <c r="WSQ163" s="154"/>
      <c r="WSR163" s="154"/>
      <c r="WSS163" s="154"/>
      <c r="WST163" s="154"/>
      <c r="WSU163" s="154"/>
      <c r="WSV163" s="154"/>
      <c r="WSW163" s="154"/>
      <c r="WSX163" s="154"/>
      <c r="WSY163" s="154"/>
      <c r="WSZ163" s="154"/>
      <c r="WTA163" s="154"/>
      <c r="WTB163" s="154"/>
      <c r="WTC163" s="154"/>
      <c r="WTD163" s="154"/>
      <c r="WTE163" s="154"/>
      <c r="WTF163" s="154"/>
      <c r="WTG163" s="154"/>
      <c r="WTH163" s="154"/>
      <c r="WTI163" s="154"/>
      <c r="WTJ163" s="154"/>
      <c r="WTK163" s="154"/>
      <c r="WTL163" s="154"/>
      <c r="WTM163" s="154"/>
      <c r="WTN163" s="154"/>
      <c r="WTO163" s="154"/>
      <c r="WTP163" s="154"/>
      <c r="WTQ163" s="154"/>
      <c r="WTR163" s="154"/>
      <c r="WTS163" s="154"/>
      <c r="WTT163" s="154"/>
      <c r="WTU163" s="154"/>
      <c r="WTV163" s="154"/>
      <c r="WTW163" s="154"/>
      <c r="WTX163" s="154"/>
      <c r="WTY163" s="154"/>
      <c r="WTZ163" s="154"/>
      <c r="WUA163" s="154"/>
      <c r="WUB163" s="154"/>
      <c r="WUC163" s="154"/>
      <c r="WUD163" s="154"/>
      <c r="WUE163" s="154"/>
      <c r="WUF163" s="154"/>
      <c r="WUG163" s="154"/>
      <c r="WUH163" s="154"/>
      <c r="WUI163" s="154"/>
      <c r="WUJ163" s="154"/>
      <c r="WUK163" s="154"/>
      <c r="WUL163" s="154"/>
      <c r="WUM163" s="154"/>
      <c r="WUN163" s="154"/>
      <c r="WUO163" s="154"/>
      <c r="WUP163" s="154"/>
      <c r="WUQ163" s="154"/>
      <c r="WUR163" s="154"/>
      <c r="WUS163" s="154"/>
      <c r="WUT163" s="154"/>
      <c r="WUU163" s="154"/>
      <c r="WUV163" s="154"/>
      <c r="WUW163" s="154"/>
      <c r="WUX163" s="154"/>
      <c r="WUY163" s="154"/>
      <c r="WUZ163" s="154"/>
      <c r="WVA163" s="154"/>
      <c r="WVB163" s="154"/>
      <c r="WVC163" s="154"/>
      <c r="WVD163" s="154"/>
      <c r="WVE163" s="154"/>
      <c r="WVF163" s="154"/>
      <c r="WVG163" s="154"/>
      <c r="WVH163" s="154"/>
      <c r="WVI163" s="154"/>
      <c r="WVJ163" s="154"/>
      <c r="WVK163" s="154"/>
      <c r="WVL163" s="154"/>
      <c r="WVM163" s="154"/>
      <c r="WVN163" s="154"/>
      <c r="WVO163" s="154"/>
      <c r="WVP163" s="154"/>
      <c r="WVQ163" s="154"/>
      <c r="WVR163" s="154"/>
      <c r="WVS163" s="154"/>
      <c r="WVT163" s="154"/>
      <c r="WVU163" s="154"/>
      <c r="WVV163" s="154"/>
      <c r="WVW163" s="154"/>
      <c r="WVX163" s="154"/>
      <c r="WVY163" s="154"/>
      <c r="WVZ163" s="154"/>
      <c r="WWA163" s="154"/>
      <c r="WWB163" s="154"/>
      <c r="WWC163" s="154"/>
      <c r="WWD163" s="154"/>
      <c r="WWE163" s="154"/>
      <c r="WWF163" s="154"/>
      <c r="WWG163" s="154"/>
      <c r="WWH163" s="154"/>
      <c r="WWI163" s="154"/>
      <c r="WWJ163" s="154"/>
      <c r="WWK163" s="154"/>
      <c r="WWL163" s="154"/>
      <c r="WWM163" s="154"/>
      <c r="WWN163" s="154"/>
      <c r="WWO163" s="154"/>
      <c r="WWP163" s="154"/>
      <c r="WWQ163" s="154"/>
      <c r="WWR163" s="154"/>
      <c r="WWS163" s="154"/>
      <c r="WWT163" s="154"/>
      <c r="WWU163" s="154"/>
      <c r="WWV163" s="154"/>
      <c r="WWW163" s="154"/>
      <c r="WWX163" s="154"/>
      <c r="WWY163" s="154"/>
      <c r="WWZ163" s="154"/>
      <c r="WXA163" s="154"/>
      <c r="WXB163" s="154"/>
      <c r="WXC163" s="154"/>
      <c r="WXD163" s="154"/>
      <c r="WXE163" s="154"/>
      <c r="WXF163" s="154"/>
      <c r="WXG163" s="154"/>
      <c r="WXH163" s="154"/>
      <c r="WXI163" s="154"/>
      <c r="WXJ163" s="154"/>
      <c r="WXK163" s="154"/>
      <c r="WXL163" s="154"/>
      <c r="WXM163" s="154"/>
      <c r="WXN163" s="154"/>
      <c r="WXO163" s="154"/>
      <c r="WXP163" s="154"/>
      <c r="WXQ163" s="154"/>
      <c r="WXR163" s="154"/>
      <c r="WXS163" s="154"/>
      <c r="WXT163" s="154"/>
      <c r="WXU163" s="154"/>
      <c r="WXV163" s="154"/>
      <c r="WXW163" s="154"/>
      <c r="WXX163" s="154"/>
      <c r="WXY163" s="154"/>
      <c r="WXZ163" s="154"/>
      <c r="WYA163" s="154"/>
      <c r="WYB163" s="154"/>
      <c r="WYC163" s="154"/>
      <c r="WYD163" s="154"/>
      <c r="WYE163" s="154"/>
      <c r="WYF163" s="154"/>
      <c r="WYG163" s="154"/>
      <c r="WYH163" s="154"/>
      <c r="WYI163" s="154"/>
      <c r="WYJ163" s="154"/>
      <c r="WYK163" s="154"/>
      <c r="WYL163" s="154"/>
      <c r="WYM163" s="154"/>
      <c r="WYN163" s="154"/>
      <c r="WYO163" s="154"/>
      <c r="WYP163" s="154"/>
      <c r="WYQ163" s="154"/>
      <c r="WYR163" s="154"/>
      <c r="WYS163" s="154"/>
      <c r="WYT163" s="154"/>
      <c r="WYU163" s="154"/>
      <c r="WYV163" s="154"/>
      <c r="WYW163" s="154"/>
      <c r="WYX163" s="154"/>
      <c r="WYY163" s="154"/>
      <c r="WYZ163" s="154"/>
      <c r="WZA163" s="154"/>
      <c r="WZB163" s="154"/>
      <c r="WZC163" s="154"/>
      <c r="WZD163" s="154"/>
      <c r="WZE163" s="154"/>
      <c r="WZF163" s="154"/>
      <c r="WZG163" s="154"/>
      <c r="WZH163" s="154"/>
      <c r="WZI163" s="154"/>
      <c r="WZJ163" s="154"/>
      <c r="WZK163" s="154"/>
      <c r="WZL163" s="154"/>
      <c r="WZM163" s="154"/>
      <c r="WZN163" s="154"/>
      <c r="WZO163" s="154"/>
      <c r="WZP163" s="154"/>
      <c r="WZQ163" s="154"/>
      <c r="WZR163" s="154"/>
      <c r="WZS163" s="154"/>
      <c r="WZT163" s="154"/>
      <c r="WZU163" s="154"/>
      <c r="WZV163" s="154"/>
      <c r="WZW163" s="154"/>
      <c r="WZX163" s="154"/>
      <c r="WZY163" s="154"/>
      <c r="WZZ163" s="154"/>
      <c r="XAA163" s="154"/>
      <c r="XAB163" s="154"/>
      <c r="XAC163" s="154"/>
      <c r="XAD163" s="154"/>
      <c r="XAE163" s="154"/>
      <c r="XAF163" s="154"/>
      <c r="XAG163" s="154"/>
      <c r="XAH163" s="154"/>
      <c r="XAI163" s="154"/>
      <c r="XAJ163" s="154"/>
      <c r="XAK163" s="154"/>
      <c r="XAL163" s="154"/>
      <c r="XAM163" s="154"/>
      <c r="XAN163" s="154"/>
      <c r="XAO163" s="154"/>
      <c r="XAP163" s="154"/>
      <c r="XAQ163" s="154"/>
      <c r="XAR163" s="154"/>
      <c r="XAS163" s="154"/>
      <c r="XAT163" s="154"/>
      <c r="XAU163" s="154"/>
      <c r="XAV163" s="154"/>
      <c r="XAW163" s="154"/>
      <c r="XAX163" s="154"/>
      <c r="XAY163" s="154"/>
      <c r="XAZ163" s="154"/>
      <c r="XBA163" s="154"/>
      <c r="XBB163" s="154"/>
      <c r="XBC163" s="154"/>
      <c r="XBD163" s="154"/>
      <c r="XBE163" s="154"/>
      <c r="XBF163" s="154"/>
      <c r="XBG163" s="154"/>
      <c r="XBH163" s="154"/>
      <c r="XBI163" s="154"/>
      <c r="XBJ163" s="154"/>
      <c r="XBK163" s="154"/>
      <c r="XBL163" s="154"/>
      <c r="XBM163" s="154"/>
      <c r="XBN163" s="154"/>
      <c r="XBO163" s="154"/>
      <c r="XBP163" s="154"/>
      <c r="XBQ163" s="154"/>
      <c r="XBR163" s="154"/>
      <c r="XBS163" s="154"/>
      <c r="XBT163" s="154"/>
      <c r="XBU163" s="154"/>
      <c r="XBV163" s="154"/>
      <c r="XBW163" s="154"/>
      <c r="XBX163" s="154"/>
      <c r="XBY163" s="154"/>
      <c r="XBZ163" s="154"/>
      <c r="XCA163" s="154"/>
      <c r="XCB163" s="154"/>
      <c r="XCC163" s="154"/>
      <c r="XCD163" s="154"/>
      <c r="XCE163" s="154"/>
      <c r="XCF163" s="154"/>
      <c r="XCG163" s="154"/>
      <c r="XCH163" s="154"/>
      <c r="XCI163" s="154"/>
      <c r="XCJ163" s="154"/>
      <c r="XCK163" s="154"/>
      <c r="XCL163" s="154"/>
      <c r="XCM163" s="154"/>
      <c r="XCN163" s="154"/>
      <c r="XCO163" s="154"/>
      <c r="XCP163" s="154"/>
      <c r="XCQ163" s="154"/>
      <c r="XCR163" s="154"/>
      <c r="XCS163" s="154"/>
      <c r="XCT163" s="154"/>
      <c r="XCU163" s="154"/>
      <c r="XCV163" s="154"/>
      <c r="XCW163" s="154"/>
      <c r="XCX163" s="154"/>
      <c r="XCY163" s="154"/>
      <c r="XCZ163" s="154"/>
      <c r="XDA163" s="154"/>
      <c r="XDB163" s="154"/>
      <c r="XDC163" s="154"/>
      <c r="XDD163" s="154"/>
      <c r="XDE163" s="154"/>
      <c r="XDF163" s="154"/>
      <c r="XDG163" s="154"/>
      <c r="XDH163" s="154"/>
      <c r="XDI163" s="154"/>
      <c r="XDJ163" s="154"/>
      <c r="XDK163" s="154"/>
      <c r="XDL163" s="154"/>
      <c r="XDM163" s="154"/>
      <c r="XDN163" s="154"/>
      <c r="XDO163" s="154"/>
      <c r="XDP163" s="154"/>
      <c r="XDQ163" s="154"/>
      <c r="XDR163" s="154"/>
      <c r="XDS163" s="154"/>
      <c r="XDT163" s="154"/>
      <c r="XDU163" s="154"/>
      <c r="XDV163" s="154"/>
      <c r="XDW163" s="154"/>
      <c r="XDX163" s="154"/>
      <c r="XDY163" s="154"/>
      <c r="XDZ163" s="154"/>
      <c r="XEA163" s="154"/>
      <c r="XEB163" s="154"/>
      <c r="XEC163" s="154"/>
      <c r="XED163" s="154"/>
      <c r="XEE163" s="154"/>
      <c r="XEF163" s="154"/>
      <c r="XEG163" s="154"/>
      <c r="XEH163" s="154"/>
      <c r="XEI163" s="154"/>
      <c r="XEJ163" s="154"/>
      <c r="XEK163" s="154"/>
      <c r="XEL163" s="154"/>
      <c r="XEM163" s="154"/>
      <c r="XEN163" s="154"/>
      <c r="XEO163" s="154"/>
      <c r="XEP163" s="154"/>
      <c r="XEQ163" s="154"/>
      <c r="XER163" s="154"/>
      <c r="XES163" s="154"/>
      <c r="XET163" s="154"/>
      <c r="XEU163" s="154"/>
      <c r="XEV163" s="154"/>
      <c r="XEW163" s="154"/>
      <c r="XEX163" s="154"/>
      <c r="XEY163" s="154"/>
      <c r="XEZ163" s="154"/>
      <c r="XFA163" s="154"/>
    </row>
    <row r="165" spans="1:16381">
      <c r="B165" s="27" t="s">
        <v>473</v>
      </c>
    </row>
    <row r="166" spans="1:16381">
      <c r="C166" s="156" t="s">
        <v>474</v>
      </c>
      <c r="D166" s="156" t="s">
        <v>762</v>
      </c>
      <c r="E166" t="s">
        <v>769</v>
      </c>
    </row>
    <row r="167" spans="1:16381">
      <c r="C167" s="157" t="s">
        <v>475</v>
      </c>
      <c r="D167" s="157">
        <v>3</v>
      </c>
      <c r="E167" t="str">
        <f>VLOOKUP(D167,$F$167:$G$168,2,1)</f>
        <v>מסלול א'</v>
      </c>
      <c r="F167">
        <v>1</v>
      </c>
      <c r="G167" t="s">
        <v>767</v>
      </c>
    </row>
    <row r="168" spans="1:16381">
      <c r="C168" s="157" t="s">
        <v>476</v>
      </c>
      <c r="D168" s="157">
        <v>3</v>
      </c>
      <c r="E168" t="str">
        <f t="shared" ref="E168:E231" si="1">VLOOKUP(D168,$F$167:$G$168,2,1)</f>
        <v>מסלול א'</v>
      </c>
      <c r="F168">
        <v>5</v>
      </c>
      <c r="G168" t="s">
        <v>768</v>
      </c>
    </row>
    <row r="169" spans="1:16381">
      <c r="C169" s="157" t="s">
        <v>477</v>
      </c>
      <c r="D169" s="157">
        <v>9</v>
      </c>
      <c r="E169" t="str">
        <f t="shared" si="1"/>
        <v>מסלול ב'</v>
      </c>
    </row>
    <row r="170" spans="1:16381">
      <c r="C170" s="157" t="s">
        <v>664</v>
      </c>
      <c r="D170" s="157">
        <v>2</v>
      </c>
      <c r="E170" t="str">
        <f t="shared" si="1"/>
        <v>מסלול א'</v>
      </c>
    </row>
    <row r="171" spans="1:16381">
      <c r="C171" s="157" t="s">
        <v>478</v>
      </c>
      <c r="D171" s="157">
        <v>3</v>
      </c>
      <c r="E171" t="str">
        <f t="shared" si="1"/>
        <v>מסלול א'</v>
      </c>
    </row>
    <row r="172" spans="1:16381">
      <c r="C172" s="157" t="s">
        <v>479</v>
      </c>
      <c r="D172" s="157">
        <v>5</v>
      </c>
      <c r="E172" t="str">
        <f t="shared" si="1"/>
        <v>מסלול ב'</v>
      </c>
    </row>
    <row r="173" spans="1:16381">
      <c r="C173" s="157" t="s">
        <v>480</v>
      </c>
      <c r="D173" s="157">
        <v>5</v>
      </c>
      <c r="E173" t="str">
        <f t="shared" si="1"/>
        <v>מסלול ב'</v>
      </c>
    </row>
    <row r="174" spans="1:16381">
      <c r="C174" s="157" t="s">
        <v>481</v>
      </c>
      <c r="D174" s="157">
        <v>8</v>
      </c>
      <c r="E174" t="str">
        <f t="shared" si="1"/>
        <v>מסלול ב'</v>
      </c>
    </row>
    <row r="175" spans="1:16381">
      <c r="C175" s="157" t="s">
        <v>482</v>
      </c>
      <c r="D175" s="157">
        <v>7</v>
      </c>
      <c r="E175" t="str">
        <f t="shared" si="1"/>
        <v>מסלול ב'</v>
      </c>
    </row>
    <row r="176" spans="1:16381">
      <c r="C176" s="157" t="s">
        <v>483</v>
      </c>
      <c r="D176" s="157">
        <v>6</v>
      </c>
      <c r="E176" t="str">
        <f t="shared" si="1"/>
        <v>מסלול ב'</v>
      </c>
    </row>
    <row r="177" spans="3:5">
      <c r="C177" s="157" t="s">
        <v>484</v>
      </c>
      <c r="D177" s="157">
        <v>3</v>
      </c>
      <c r="E177" t="str">
        <f t="shared" si="1"/>
        <v>מסלול א'</v>
      </c>
    </row>
    <row r="178" spans="3:5">
      <c r="C178" s="157" t="s">
        <v>665</v>
      </c>
      <c r="D178" s="157">
        <v>2</v>
      </c>
      <c r="E178" t="str">
        <f t="shared" si="1"/>
        <v>מסלול א'</v>
      </c>
    </row>
    <row r="179" spans="3:5">
      <c r="C179" s="157" t="s">
        <v>666</v>
      </c>
      <c r="D179" s="157">
        <v>1</v>
      </c>
      <c r="E179" t="str">
        <f t="shared" si="1"/>
        <v>מסלול א'</v>
      </c>
    </row>
    <row r="180" spans="3:5">
      <c r="C180" s="157" t="s">
        <v>667</v>
      </c>
      <c r="D180" s="157">
        <v>8</v>
      </c>
      <c r="E180" t="str">
        <f t="shared" si="1"/>
        <v>מסלול ב'</v>
      </c>
    </row>
    <row r="181" spans="3:5">
      <c r="C181" s="157" t="s">
        <v>485</v>
      </c>
      <c r="D181" s="157">
        <v>7</v>
      </c>
      <c r="E181" t="str">
        <f t="shared" si="1"/>
        <v>מסלול ב'</v>
      </c>
    </row>
    <row r="182" spans="3:5">
      <c r="C182" s="157" t="s">
        <v>486</v>
      </c>
      <c r="D182" s="157">
        <v>2</v>
      </c>
      <c r="E182" t="str">
        <f t="shared" si="1"/>
        <v>מסלול א'</v>
      </c>
    </row>
    <row r="183" spans="3:5">
      <c r="C183" s="157" t="s">
        <v>487</v>
      </c>
      <c r="D183" s="157">
        <v>8</v>
      </c>
      <c r="E183" t="str">
        <f t="shared" si="1"/>
        <v>מסלול ב'</v>
      </c>
    </row>
    <row r="184" spans="3:5">
      <c r="C184" s="157" t="s">
        <v>488</v>
      </c>
      <c r="D184" s="157">
        <v>8</v>
      </c>
      <c r="E184" t="str">
        <f t="shared" si="1"/>
        <v>מסלול ב'</v>
      </c>
    </row>
    <row r="185" spans="3:5">
      <c r="C185" s="157" t="s">
        <v>489</v>
      </c>
      <c r="D185" s="157">
        <v>3</v>
      </c>
      <c r="E185" t="str">
        <f t="shared" si="1"/>
        <v>מסלול א'</v>
      </c>
    </row>
    <row r="186" spans="3:5">
      <c r="C186" s="157" t="s">
        <v>490</v>
      </c>
      <c r="D186" s="157">
        <v>7</v>
      </c>
      <c r="E186" t="str">
        <f t="shared" si="1"/>
        <v>מסלול ב'</v>
      </c>
    </row>
    <row r="187" spans="3:5">
      <c r="C187" s="157" t="s">
        <v>491</v>
      </c>
      <c r="D187" s="157">
        <v>6</v>
      </c>
      <c r="E187" t="str">
        <f t="shared" si="1"/>
        <v>מסלול ב'</v>
      </c>
    </row>
    <row r="188" spans="3:5">
      <c r="C188" s="157" t="s">
        <v>492</v>
      </c>
      <c r="D188" s="157">
        <v>5</v>
      </c>
      <c r="E188" t="str">
        <f t="shared" si="1"/>
        <v>מסלול ב'</v>
      </c>
    </row>
    <row r="189" spans="3:5">
      <c r="C189" s="157" t="s">
        <v>668</v>
      </c>
      <c r="D189" s="157">
        <v>6</v>
      </c>
      <c r="E189" t="str">
        <f t="shared" si="1"/>
        <v>מסלול ב'</v>
      </c>
    </row>
    <row r="190" spans="3:5">
      <c r="C190" s="157" t="s">
        <v>669</v>
      </c>
      <c r="D190" s="157">
        <v>4.0999999999999996</v>
      </c>
      <c r="E190" t="str">
        <f t="shared" si="1"/>
        <v>מסלול א'</v>
      </c>
    </row>
    <row r="191" spans="3:5">
      <c r="C191" s="157" t="s">
        <v>670</v>
      </c>
      <c r="D191" s="157">
        <v>3.7</v>
      </c>
      <c r="E191" t="str">
        <f t="shared" si="1"/>
        <v>מסלול א'</v>
      </c>
    </row>
    <row r="192" spans="3:5">
      <c r="C192" s="157" t="s">
        <v>671</v>
      </c>
      <c r="D192" s="157">
        <v>4.8</v>
      </c>
      <c r="E192" t="str">
        <f t="shared" si="1"/>
        <v>מסלול א'</v>
      </c>
    </row>
    <row r="193" spans="3:5">
      <c r="C193" s="157" t="s">
        <v>672</v>
      </c>
      <c r="D193" s="157">
        <v>5.4</v>
      </c>
      <c r="E193" t="str">
        <f t="shared" si="1"/>
        <v>מסלול ב'</v>
      </c>
    </row>
    <row r="194" spans="3:5">
      <c r="C194" s="157" t="s">
        <v>673</v>
      </c>
      <c r="D194" s="157">
        <v>4.8</v>
      </c>
      <c r="E194" t="str">
        <f t="shared" si="1"/>
        <v>מסלול א'</v>
      </c>
    </row>
    <row r="195" spans="3:5">
      <c r="C195" s="157" t="s">
        <v>674</v>
      </c>
      <c r="D195" s="157">
        <v>6.5</v>
      </c>
      <c r="E195" t="str">
        <f t="shared" si="1"/>
        <v>מסלול ב'</v>
      </c>
    </row>
    <row r="196" spans="3:5">
      <c r="C196" s="157" t="s">
        <v>675</v>
      </c>
      <c r="D196" s="157">
        <v>5.5</v>
      </c>
      <c r="E196" t="str">
        <f t="shared" si="1"/>
        <v>מסלול ב'</v>
      </c>
    </row>
    <row r="197" spans="3:5">
      <c r="C197" s="157" t="s">
        <v>676</v>
      </c>
      <c r="D197" s="157">
        <v>4.8</v>
      </c>
      <c r="E197" t="str">
        <f t="shared" si="1"/>
        <v>מסלול א'</v>
      </c>
    </row>
    <row r="198" spans="3:5">
      <c r="C198" s="157" t="s">
        <v>677</v>
      </c>
      <c r="D198" s="157">
        <v>6</v>
      </c>
      <c r="E198" t="str">
        <f t="shared" si="1"/>
        <v>מסלול ב'</v>
      </c>
    </row>
    <row r="199" spans="3:5">
      <c r="C199" s="157" t="s">
        <v>678</v>
      </c>
      <c r="D199" s="157">
        <v>3.3</v>
      </c>
      <c r="E199" t="str">
        <f t="shared" si="1"/>
        <v>מסלול א'</v>
      </c>
    </row>
    <row r="200" spans="3:5">
      <c r="C200" s="157" t="s">
        <v>679</v>
      </c>
      <c r="D200" s="157">
        <v>4.7</v>
      </c>
      <c r="E200" t="str">
        <f t="shared" si="1"/>
        <v>מסלול א'</v>
      </c>
    </row>
    <row r="201" spans="3:5">
      <c r="C201" s="157" t="s">
        <v>680</v>
      </c>
      <c r="D201" s="157">
        <v>6.3</v>
      </c>
      <c r="E201" t="str">
        <f t="shared" si="1"/>
        <v>מסלול ב'</v>
      </c>
    </row>
    <row r="202" spans="3:5">
      <c r="C202" s="157" t="s">
        <v>493</v>
      </c>
      <c r="D202" s="157">
        <v>5</v>
      </c>
      <c r="E202" t="str">
        <f t="shared" si="1"/>
        <v>מסלול ב'</v>
      </c>
    </row>
    <row r="203" spans="3:5">
      <c r="C203" s="157" t="s">
        <v>681</v>
      </c>
      <c r="D203" s="157">
        <v>4</v>
      </c>
      <c r="E203" t="str">
        <f t="shared" si="1"/>
        <v>מסלול א'</v>
      </c>
    </row>
    <row r="204" spans="3:5">
      <c r="C204" s="157" t="s">
        <v>682</v>
      </c>
      <c r="D204" s="157">
        <v>7</v>
      </c>
      <c r="E204" t="str">
        <f t="shared" si="1"/>
        <v>מסלול ב'</v>
      </c>
    </row>
    <row r="205" spans="3:5">
      <c r="C205" s="157" t="s">
        <v>494</v>
      </c>
      <c r="D205" s="157">
        <v>7</v>
      </c>
      <c r="E205" t="str">
        <f t="shared" si="1"/>
        <v>מסלול ב'</v>
      </c>
    </row>
    <row r="206" spans="3:5">
      <c r="C206" s="157" t="s">
        <v>495</v>
      </c>
      <c r="D206" s="157">
        <v>5</v>
      </c>
      <c r="E206" t="str">
        <f t="shared" si="1"/>
        <v>מסלול ב'</v>
      </c>
    </row>
    <row r="207" spans="3:5">
      <c r="C207" s="157" t="s">
        <v>683</v>
      </c>
      <c r="D207" s="157">
        <v>3</v>
      </c>
      <c r="E207" t="str">
        <f t="shared" si="1"/>
        <v>מסלול א'</v>
      </c>
    </row>
    <row r="208" spans="3:5">
      <c r="C208" s="157" t="s">
        <v>496</v>
      </c>
      <c r="D208" s="157">
        <v>2</v>
      </c>
      <c r="E208" t="str">
        <f t="shared" si="1"/>
        <v>מסלול א'</v>
      </c>
    </row>
    <row r="209" spans="3:5">
      <c r="C209" s="157" t="s">
        <v>497</v>
      </c>
      <c r="D209" s="157">
        <v>3</v>
      </c>
      <c r="E209" t="str">
        <f t="shared" si="1"/>
        <v>מסלול א'</v>
      </c>
    </row>
    <row r="210" spans="3:5">
      <c r="C210" s="157" t="s">
        <v>498</v>
      </c>
      <c r="D210" s="157">
        <v>2</v>
      </c>
      <c r="E210" t="str">
        <f t="shared" si="1"/>
        <v>מסלול א'</v>
      </c>
    </row>
    <row r="211" spans="3:5">
      <c r="C211" s="157" t="s">
        <v>499</v>
      </c>
      <c r="D211" s="157">
        <v>4</v>
      </c>
      <c r="E211" t="str">
        <f t="shared" si="1"/>
        <v>מסלול א'</v>
      </c>
    </row>
    <row r="212" spans="3:5">
      <c r="C212" s="157" t="s">
        <v>684</v>
      </c>
      <c r="D212" s="157">
        <v>7</v>
      </c>
      <c r="E212" t="str">
        <f t="shared" si="1"/>
        <v>מסלול ב'</v>
      </c>
    </row>
    <row r="213" spans="3:5">
      <c r="C213" s="157" t="s">
        <v>500</v>
      </c>
      <c r="D213" s="157">
        <v>4</v>
      </c>
      <c r="E213" t="str">
        <f t="shared" si="1"/>
        <v>מסלול א'</v>
      </c>
    </row>
    <row r="214" spans="3:5">
      <c r="C214" s="157" t="s">
        <v>501</v>
      </c>
      <c r="D214" s="157">
        <v>7</v>
      </c>
      <c r="E214" t="str">
        <f t="shared" si="1"/>
        <v>מסלול ב'</v>
      </c>
    </row>
    <row r="215" spans="3:5">
      <c r="C215" s="157" t="s">
        <v>502</v>
      </c>
      <c r="D215" s="157">
        <v>5</v>
      </c>
      <c r="E215" t="str">
        <f t="shared" si="1"/>
        <v>מסלול ב'</v>
      </c>
    </row>
    <row r="216" spans="3:5">
      <c r="C216" s="157" t="s">
        <v>503</v>
      </c>
      <c r="D216" s="157">
        <v>2</v>
      </c>
      <c r="E216" t="str">
        <f t="shared" si="1"/>
        <v>מסלול א'</v>
      </c>
    </row>
    <row r="217" spans="3:5">
      <c r="C217" s="157" t="s">
        <v>504</v>
      </c>
      <c r="D217" s="157">
        <v>1</v>
      </c>
      <c r="E217" t="str">
        <f t="shared" si="1"/>
        <v>מסלול א'</v>
      </c>
    </row>
    <row r="218" spans="3:5">
      <c r="C218" s="157" t="s">
        <v>505</v>
      </c>
      <c r="D218" s="157">
        <v>2</v>
      </c>
      <c r="E218" t="str">
        <f t="shared" si="1"/>
        <v>מסלול א'</v>
      </c>
    </row>
    <row r="219" spans="3:5">
      <c r="C219" s="157" t="s">
        <v>506</v>
      </c>
      <c r="D219" s="157">
        <v>5</v>
      </c>
      <c r="E219" t="str">
        <f t="shared" si="1"/>
        <v>מסלול ב'</v>
      </c>
    </row>
    <row r="220" spans="3:5">
      <c r="C220" s="157" t="s">
        <v>685</v>
      </c>
      <c r="D220" s="157">
        <v>7</v>
      </c>
      <c r="E220" t="str">
        <f t="shared" si="1"/>
        <v>מסלול ב'</v>
      </c>
    </row>
    <row r="221" spans="3:5">
      <c r="C221" s="157" t="s">
        <v>686</v>
      </c>
      <c r="D221" s="157">
        <v>8</v>
      </c>
      <c r="E221" t="str">
        <f t="shared" si="1"/>
        <v>מסלול ב'</v>
      </c>
    </row>
    <row r="222" spans="3:5">
      <c r="C222" s="157" t="s">
        <v>507</v>
      </c>
      <c r="D222" s="157">
        <v>2</v>
      </c>
      <c r="E222" t="str">
        <f t="shared" si="1"/>
        <v>מסלול א'</v>
      </c>
    </row>
    <row r="223" spans="3:5">
      <c r="C223" s="157" t="s">
        <v>508</v>
      </c>
      <c r="D223" s="157">
        <v>3</v>
      </c>
      <c r="E223" t="str">
        <f t="shared" si="1"/>
        <v>מסלול א'</v>
      </c>
    </row>
    <row r="224" spans="3:5">
      <c r="C224" s="157" t="s">
        <v>687</v>
      </c>
      <c r="D224" s="157">
        <v>2</v>
      </c>
      <c r="E224" t="str">
        <f t="shared" si="1"/>
        <v>מסלול א'</v>
      </c>
    </row>
    <row r="225" spans="3:5">
      <c r="C225" s="157" t="s">
        <v>688</v>
      </c>
      <c r="D225" s="157">
        <v>8</v>
      </c>
      <c r="E225" t="str">
        <f t="shared" si="1"/>
        <v>מסלול ב'</v>
      </c>
    </row>
    <row r="226" spans="3:5">
      <c r="C226" s="157" t="s">
        <v>509</v>
      </c>
      <c r="D226" s="157">
        <v>5</v>
      </c>
      <c r="E226" t="str">
        <f t="shared" si="1"/>
        <v>מסלול ב'</v>
      </c>
    </row>
    <row r="227" spans="3:5">
      <c r="C227" s="157" t="s">
        <v>512</v>
      </c>
      <c r="D227" s="157">
        <v>3</v>
      </c>
      <c r="E227" t="str">
        <f t="shared" si="1"/>
        <v>מסלול א'</v>
      </c>
    </row>
    <row r="228" spans="3:5">
      <c r="C228" s="157" t="s">
        <v>514</v>
      </c>
      <c r="D228" s="157">
        <v>5</v>
      </c>
      <c r="E228" t="str">
        <f t="shared" si="1"/>
        <v>מסלול ב'</v>
      </c>
    </row>
    <row r="229" spans="3:5">
      <c r="C229" s="157" t="s">
        <v>689</v>
      </c>
      <c r="D229" s="157">
        <v>3</v>
      </c>
      <c r="E229" t="str">
        <f t="shared" si="1"/>
        <v>מסלול א'</v>
      </c>
    </row>
    <row r="230" spans="3:5">
      <c r="C230" s="157" t="s">
        <v>517</v>
      </c>
      <c r="D230" s="157">
        <v>2</v>
      </c>
      <c r="E230" t="str">
        <f t="shared" si="1"/>
        <v>מסלול א'</v>
      </c>
    </row>
    <row r="231" spans="3:5">
      <c r="C231" s="157" t="s">
        <v>518</v>
      </c>
      <c r="D231" s="157">
        <v>7</v>
      </c>
      <c r="E231" t="str">
        <f t="shared" si="1"/>
        <v>מסלול ב'</v>
      </c>
    </row>
    <row r="232" spans="3:5">
      <c r="C232" s="157" t="s">
        <v>690</v>
      </c>
      <c r="D232" s="157">
        <v>5</v>
      </c>
      <c r="E232" t="str">
        <f t="shared" ref="E232:E295" si="2">VLOOKUP(D232,$F$167:$G$168,2,1)</f>
        <v>מסלול ב'</v>
      </c>
    </row>
    <row r="233" spans="3:5">
      <c r="C233" s="157" t="s">
        <v>510</v>
      </c>
      <c r="D233" s="157">
        <v>5</v>
      </c>
      <c r="E233" t="str">
        <f t="shared" si="2"/>
        <v>מסלול ב'</v>
      </c>
    </row>
    <row r="234" spans="3:5">
      <c r="C234" s="157" t="s">
        <v>511</v>
      </c>
      <c r="D234" s="157">
        <v>8</v>
      </c>
      <c r="E234" t="str">
        <f t="shared" si="2"/>
        <v>מסלול ב'</v>
      </c>
    </row>
    <row r="235" spans="3:5">
      <c r="C235" s="157" t="s">
        <v>691</v>
      </c>
      <c r="D235" s="157">
        <v>9</v>
      </c>
      <c r="E235" t="str">
        <f t="shared" si="2"/>
        <v>מסלול ב'</v>
      </c>
    </row>
    <row r="236" spans="3:5">
      <c r="C236" s="157" t="s">
        <v>513</v>
      </c>
      <c r="D236" s="157">
        <v>7</v>
      </c>
      <c r="E236" t="str">
        <f t="shared" si="2"/>
        <v>מסלול ב'</v>
      </c>
    </row>
    <row r="237" spans="3:5">
      <c r="C237" s="157" t="s">
        <v>692</v>
      </c>
      <c r="D237" s="157">
        <v>9</v>
      </c>
      <c r="E237" t="str">
        <f t="shared" si="2"/>
        <v>מסלול ב'</v>
      </c>
    </row>
    <row r="238" spans="3:5">
      <c r="C238" s="157" t="s">
        <v>693</v>
      </c>
      <c r="D238" s="157">
        <v>6</v>
      </c>
      <c r="E238" t="str">
        <f t="shared" si="2"/>
        <v>מסלול ב'</v>
      </c>
    </row>
    <row r="239" spans="3:5">
      <c r="C239" s="157" t="s">
        <v>694</v>
      </c>
      <c r="D239" s="157">
        <v>6</v>
      </c>
      <c r="E239" t="str">
        <f t="shared" si="2"/>
        <v>מסלול ב'</v>
      </c>
    </row>
    <row r="240" spans="3:5">
      <c r="C240" s="157" t="s">
        <v>515</v>
      </c>
      <c r="D240" s="157">
        <v>8</v>
      </c>
      <c r="E240" t="str">
        <f t="shared" si="2"/>
        <v>מסלול ב'</v>
      </c>
    </row>
    <row r="241" spans="3:5">
      <c r="C241" s="157" t="s">
        <v>516</v>
      </c>
      <c r="D241" s="157">
        <v>7</v>
      </c>
      <c r="E241" t="str">
        <f t="shared" si="2"/>
        <v>מסלול ב'</v>
      </c>
    </row>
    <row r="242" spans="3:5">
      <c r="C242" s="157" t="s">
        <v>695</v>
      </c>
      <c r="D242" s="157">
        <v>8</v>
      </c>
      <c r="E242" t="str">
        <f t="shared" si="2"/>
        <v>מסלול ב'</v>
      </c>
    </row>
    <row r="243" spans="3:5">
      <c r="C243" s="157" t="s">
        <v>696</v>
      </c>
      <c r="D243" s="157">
        <v>9</v>
      </c>
      <c r="E243" t="str">
        <f t="shared" si="2"/>
        <v>מסלול ב'</v>
      </c>
    </row>
    <row r="244" spans="3:5">
      <c r="C244" s="157" t="s">
        <v>697</v>
      </c>
      <c r="D244" s="157">
        <v>5</v>
      </c>
      <c r="E244" t="str">
        <f t="shared" si="2"/>
        <v>מסלול ב'</v>
      </c>
    </row>
    <row r="245" spans="3:5">
      <c r="C245" s="157" t="s">
        <v>519</v>
      </c>
      <c r="D245" s="157">
        <v>4</v>
      </c>
      <c r="E245" t="str">
        <f t="shared" si="2"/>
        <v>מסלול א'</v>
      </c>
    </row>
    <row r="246" spans="3:5">
      <c r="C246" s="157" t="s">
        <v>698</v>
      </c>
      <c r="D246" s="157">
        <v>4</v>
      </c>
      <c r="E246" t="str">
        <f t="shared" si="2"/>
        <v>מסלול א'</v>
      </c>
    </row>
    <row r="247" spans="3:5">
      <c r="C247" s="157" t="s">
        <v>520</v>
      </c>
      <c r="D247" s="157">
        <v>4</v>
      </c>
      <c r="E247" t="str">
        <f t="shared" si="2"/>
        <v>מסלול א'</v>
      </c>
    </row>
    <row r="248" spans="3:5">
      <c r="C248" s="157" t="s">
        <v>521</v>
      </c>
      <c r="D248" s="157">
        <v>5</v>
      </c>
      <c r="E248" t="str">
        <f t="shared" si="2"/>
        <v>מסלול ב'</v>
      </c>
    </row>
    <row r="249" spans="3:5">
      <c r="C249" s="157" t="s">
        <v>699</v>
      </c>
      <c r="D249" s="157">
        <v>9</v>
      </c>
      <c r="E249" t="str">
        <f t="shared" si="2"/>
        <v>מסלול ב'</v>
      </c>
    </row>
    <row r="250" spans="3:5">
      <c r="C250" s="157" t="s">
        <v>700</v>
      </c>
      <c r="D250" s="157">
        <v>5</v>
      </c>
      <c r="E250" t="str">
        <f t="shared" si="2"/>
        <v>מסלול ב'</v>
      </c>
    </row>
    <row r="251" spans="3:5">
      <c r="C251" s="157" t="s">
        <v>701</v>
      </c>
      <c r="D251" s="157">
        <v>7</v>
      </c>
      <c r="E251" t="str">
        <f t="shared" si="2"/>
        <v>מסלול ב'</v>
      </c>
    </row>
    <row r="252" spans="3:5">
      <c r="C252" s="157" t="s">
        <v>702</v>
      </c>
      <c r="D252" s="157">
        <v>7</v>
      </c>
      <c r="E252" t="str">
        <f t="shared" si="2"/>
        <v>מסלול ב'</v>
      </c>
    </row>
    <row r="253" spans="3:5">
      <c r="C253" s="157" t="s">
        <v>522</v>
      </c>
      <c r="D253" s="157">
        <v>9</v>
      </c>
      <c r="E253" t="str">
        <f t="shared" si="2"/>
        <v>מסלול ב'</v>
      </c>
    </row>
    <row r="254" spans="3:5">
      <c r="C254" s="157" t="s">
        <v>703</v>
      </c>
      <c r="D254" s="157">
        <v>7</v>
      </c>
      <c r="E254" t="str">
        <f t="shared" si="2"/>
        <v>מסלול ב'</v>
      </c>
    </row>
    <row r="255" spans="3:5">
      <c r="C255" s="157" t="s">
        <v>523</v>
      </c>
      <c r="D255" s="157">
        <v>9</v>
      </c>
      <c r="E255" t="str">
        <f t="shared" si="2"/>
        <v>מסלול ב'</v>
      </c>
    </row>
    <row r="256" spans="3:5">
      <c r="C256" s="157" t="s">
        <v>704</v>
      </c>
      <c r="D256" s="157">
        <v>5</v>
      </c>
      <c r="E256" t="str">
        <f t="shared" si="2"/>
        <v>מסלול ב'</v>
      </c>
    </row>
    <row r="257" spans="3:5">
      <c r="C257" s="157" t="s">
        <v>705</v>
      </c>
      <c r="D257" s="157">
        <v>8</v>
      </c>
      <c r="E257" t="str">
        <f t="shared" si="2"/>
        <v>מסלול ב'</v>
      </c>
    </row>
    <row r="258" spans="3:5">
      <c r="C258" s="157" t="s">
        <v>706</v>
      </c>
      <c r="D258" s="157">
        <v>5</v>
      </c>
      <c r="E258" t="str">
        <f t="shared" si="2"/>
        <v>מסלול ב'</v>
      </c>
    </row>
    <row r="259" spans="3:5">
      <c r="C259" s="157" t="s">
        <v>524</v>
      </c>
      <c r="D259" s="157">
        <v>8</v>
      </c>
      <c r="E259" t="str">
        <f t="shared" si="2"/>
        <v>מסלול ב'</v>
      </c>
    </row>
    <row r="260" spans="3:5">
      <c r="C260" s="157" t="s">
        <v>525</v>
      </c>
      <c r="D260" s="157">
        <v>4</v>
      </c>
      <c r="E260" t="str">
        <f t="shared" si="2"/>
        <v>מסלול א'</v>
      </c>
    </row>
    <row r="261" spans="3:5">
      <c r="C261" s="157" t="s">
        <v>526</v>
      </c>
      <c r="D261" s="157">
        <v>2</v>
      </c>
      <c r="E261" t="str">
        <f t="shared" si="2"/>
        <v>מסלול א'</v>
      </c>
    </row>
    <row r="262" spans="3:5">
      <c r="C262" s="157" t="s">
        <v>707</v>
      </c>
      <c r="D262" s="157">
        <v>5</v>
      </c>
      <c r="E262" t="str">
        <f t="shared" si="2"/>
        <v>מסלול ב'</v>
      </c>
    </row>
    <row r="263" spans="3:5">
      <c r="C263" s="157" t="s">
        <v>708</v>
      </c>
      <c r="D263" s="157">
        <v>5</v>
      </c>
      <c r="E263" t="str">
        <f t="shared" si="2"/>
        <v>מסלול ב'</v>
      </c>
    </row>
    <row r="264" spans="3:5">
      <c r="C264" s="157" t="s">
        <v>709</v>
      </c>
      <c r="D264" s="157">
        <v>7</v>
      </c>
      <c r="E264" t="str">
        <f t="shared" si="2"/>
        <v>מסלול ב'</v>
      </c>
    </row>
    <row r="265" spans="3:5">
      <c r="C265" s="157" t="s">
        <v>527</v>
      </c>
      <c r="D265" s="157">
        <v>6</v>
      </c>
      <c r="E265" t="str">
        <f t="shared" si="2"/>
        <v>מסלול ב'</v>
      </c>
    </row>
    <row r="266" spans="3:5">
      <c r="C266" s="157" t="s">
        <v>528</v>
      </c>
      <c r="D266" s="157">
        <v>7</v>
      </c>
      <c r="E266" t="str">
        <f t="shared" si="2"/>
        <v>מסלול ב'</v>
      </c>
    </row>
    <row r="267" spans="3:5">
      <c r="C267" s="157" t="s">
        <v>710</v>
      </c>
      <c r="D267" s="157">
        <v>7</v>
      </c>
      <c r="E267" t="str">
        <f t="shared" si="2"/>
        <v>מסלול ב'</v>
      </c>
    </row>
    <row r="268" spans="3:5">
      <c r="C268" s="157" t="s">
        <v>711</v>
      </c>
      <c r="D268" s="157">
        <v>7</v>
      </c>
      <c r="E268" t="str">
        <f t="shared" si="2"/>
        <v>מסלול ב'</v>
      </c>
    </row>
    <row r="269" spans="3:5">
      <c r="C269" s="157" t="s">
        <v>712</v>
      </c>
      <c r="D269" s="157">
        <v>9</v>
      </c>
      <c r="E269" t="str">
        <f t="shared" si="2"/>
        <v>מסלול ב'</v>
      </c>
    </row>
    <row r="270" spans="3:5">
      <c r="C270" s="157" t="s">
        <v>529</v>
      </c>
      <c r="D270" s="157">
        <v>1</v>
      </c>
      <c r="E270" t="str">
        <f t="shared" si="2"/>
        <v>מסלול א'</v>
      </c>
    </row>
    <row r="271" spans="3:5">
      <c r="C271" s="157" t="s">
        <v>530</v>
      </c>
      <c r="D271" s="157">
        <v>5</v>
      </c>
      <c r="E271" t="str">
        <f t="shared" si="2"/>
        <v>מסלול ב'</v>
      </c>
    </row>
    <row r="272" spans="3:5">
      <c r="C272" s="157" t="s">
        <v>531</v>
      </c>
      <c r="D272" s="157">
        <v>7</v>
      </c>
      <c r="E272" t="str">
        <f t="shared" si="2"/>
        <v>מסלול ב'</v>
      </c>
    </row>
    <row r="273" spans="3:5">
      <c r="C273" s="157" t="s">
        <v>532</v>
      </c>
      <c r="D273" s="157">
        <v>4</v>
      </c>
      <c r="E273" t="str">
        <f t="shared" si="2"/>
        <v>מסלול א'</v>
      </c>
    </row>
    <row r="274" spans="3:5">
      <c r="C274" s="157" t="s">
        <v>713</v>
      </c>
      <c r="D274" s="157">
        <v>5</v>
      </c>
      <c r="E274" t="str">
        <f t="shared" si="2"/>
        <v>מסלול ב'</v>
      </c>
    </row>
    <row r="275" spans="3:5">
      <c r="C275" s="157" t="s">
        <v>533</v>
      </c>
      <c r="D275" s="157">
        <v>4</v>
      </c>
      <c r="E275" t="str">
        <f t="shared" si="2"/>
        <v>מסלול א'</v>
      </c>
    </row>
    <row r="276" spans="3:5">
      <c r="C276" s="157" t="s">
        <v>534</v>
      </c>
      <c r="D276" s="157">
        <v>3</v>
      </c>
      <c r="E276" t="str">
        <f t="shared" si="2"/>
        <v>מסלול א'</v>
      </c>
    </row>
    <row r="277" spans="3:5">
      <c r="C277" s="157" t="s">
        <v>535</v>
      </c>
      <c r="D277" s="157">
        <v>3</v>
      </c>
      <c r="E277" t="str">
        <f t="shared" si="2"/>
        <v>מסלול א'</v>
      </c>
    </row>
    <row r="278" spans="3:5">
      <c r="C278" s="157" t="s">
        <v>714</v>
      </c>
      <c r="D278" s="157">
        <v>3</v>
      </c>
      <c r="E278" t="str">
        <f t="shared" si="2"/>
        <v>מסלול א'</v>
      </c>
    </row>
    <row r="279" spans="3:5">
      <c r="C279" s="157" t="s">
        <v>536</v>
      </c>
      <c r="D279" s="157">
        <v>5</v>
      </c>
      <c r="E279" t="str">
        <f t="shared" si="2"/>
        <v>מסלול ב'</v>
      </c>
    </row>
    <row r="280" spans="3:5">
      <c r="C280" s="157" t="s">
        <v>537</v>
      </c>
      <c r="D280" s="157">
        <v>5</v>
      </c>
      <c r="E280" t="str">
        <f t="shared" si="2"/>
        <v>מסלול ב'</v>
      </c>
    </row>
    <row r="281" spans="3:5">
      <c r="C281" s="157" t="s">
        <v>538</v>
      </c>
      <c r="D281" s="157">
        <v>3</v>
      </c>
      <c r="E281" t="str">
        <f t="shared" si="2"/>
        <v>מסלול א'</v>
      </c>
    </row>
    <row r="282" spans="3:5">
      <c r="C282" s="157" t="s">
        <v>539</v>
      </c>
      <c r="D282" s="157">
        <v>5</v>
      </c>
      <c r="E282" t="str">
        <f t="shared" si="2"/>
        <v>מסלול ב'</v>
      </c>
    </row>
    <row r="283" spans="3:5">
      <c r="C283" s="157" t="s">
        <v>540</v>
      </c>
      <c r="D283" s="157">
        <v>2</v>
      </c>
      <c r="E283" t="str">
        <f t="shared" si="2"/>
        <v>מסלול א'</v>
      </c>
    </row>
    <row r="284" spans="3:5">
      <c r="C284" s="157" t="s">
        <v>541</v>
      </c>
      <c r="D284" s="157">
        <v>7</v>
      </c>
      <c r="E284" t="str">
        <f t="shared" si="2"/>
        <v>מסלול ב'</v>
      </c>
    </row>
    <row r="285" spans="3:5">
      <c r="C285" s="157" t="s">
        <v>715</v>
      </c>
      <c r="D285" s="157">
        <v>7</v>
      </c>
      <c r="E285" t="str">
        <f t="shared" si="2"/>
        <v>מסלול ב'</v>
      </c>
    </row>
    <row r="286" spans="3:5">
      <c r="C286" s="157" t="s">
        <v>716</v>
      </c>
      <c r="D286" s="157">
        <v>8</v>
      </c>
      <c r="E286" t="str">
        <f t="shared" si="2"/>
        <v>מסלול ב'</v>
      </c>
    </row>
    <row r="287" spans="3:5">
      <c r="C287" s="157" t="s">
        <v>542</v>
      </c>
      <c r="D287" s="157">
        <v>7</v>
      </c>
      <c r="E287" t="str">
        <f t="shared" si="2"/>
        <v>מסלול ב'</v>
      </c>
    </row>
    <row r="288" spans="3:5">
      <c r="C288" s="157" t="s">
        <v>543</v>
      </c>
      <c r="D288" s="157">
        <v>3</v>
      </c>
      <c r="E288" t="str">
        <f t="shared" si="2"/>
        <v>מסלול א'</v>
      </c>
    </row>
    <row r="289" spans="3:5">
      <c r="C289" s="157" t="s">
        <v>544</v>
      </c>
      <c r="D289" s="157">
        <v>7</v>
      </c>
      <c r="E289" t="str">
        <f t="shared" si="2"/>
        <v>מסלול ב'</v>
      </c>
    </row>
    <row r="290" spans="3:5">
      <c r="C290" s="157" t="s">
        <v>545</v>
      </c>
      <c r="D290" s="157">
        <v>4</v>
      </c>
      <c r="E290" t="str">
        <f t="shared" si="2"/>
        <v>מסלול א'</v>
      </c>
    </row>
    <row r="291" spans="3:5">
      <c r="C291" s="157" t="s">
        <v>546</v>
      </c>
      <c r="D291" s="157">
        <v>2</v>
      </c>
      <c r="E291" t="str">
        <f t="shared" si="2"/>
        <v>מסלול א'</v>
      </c>
    </row>
    <row r="292" spans="3:5">
      <c r="C292" s="157" t="s">
        <v>547</v>
      </c>
      <c r="D292" s="157">
        <v>3</v>
      </c>
      <c r="E292" t="str">
        <f t="shared" si="2"/>
        <v>מסלול א'</v>
      </c>
    </row>
    <row r="293" spans="3:5">
      <c r="C293" s="157" t="s">
        <v>548</v>
      </c>
      <c r="D293" s="157">
        <v>3</v>
      </c>
      <c r="E293" t="str">
        <f t="shared" si="2"/>
        <v>מסלול א'</v>
      </c>
    </row>
    <row r="294" spans="3:5">
      <c r="C294" s="157" t="s">
        <v>549</v>
      </c>
      <c r="D294" s="157">
        <v>4</v>
      </c>
      <c r="E294" t="str">
        <f t="shared" si="2"/>
        <v>מסלול א'</v>
      </c>
    </row>
    <row r="295" spans="3:5">
      <c r="C295" s="157" t="s">
        <v>550</v>
      </c>
      <c r="D295" s="157">
        <v>10</v>
      </c>
      <c r="E295" t="str">
        <f t="shared" si="2"/>
        <v>מסלול ב'</v>
      </c>
    </row>
    <row r="296" spans="3:5">
      <c r="C296" s="157" t="s">
        <v>551</v>
      </c>
      <c r="D296" s="157">
        <v>1</v>
      </c>
      <c r="E296" t="str">
        <f t="shared" ref="E296:E359" si="3">VLOOKUP(D296,$F$167:$G$168,2,1)</f>
        <v>מסלול א'</v>
      </c>
    </row>
    <row r="297" spans="3:5">
      <c r="C297" s="157" t="s">
        <v>552</v>
      </c>
      <c r="D297" s="157">
        <v>3</v>
      </c>
      <c r="E297" t="str">
        <f t="shared" si="3"/>
        <v>מסלול א'</v>
      </c>
    </row>
    <row r="298" spans="3:5">
      <c r="C298" s="157" t="s">
        <v>553</v>
      </c>
      <c r="D298" s="157">
        <v>3</v>
      </c>
      <c r="E298" t="str">
        <f t="shared" si="3"/>
        <v>מסלול א'</v>
      </c>
    </row>
    <row r="299" spans="3:5">
      <c r="C299" s="157" t="s">
        <v>554</v>
      </c>
      <c r="D299" s="157">
        <v>4</v>
      </c>
      <c r="E299" t="str">
        <f t="shared" si="3"/>
        <v>מסלול א'</v>
      </c>
    </row>
    <row r="300" spans="3:5">
      <c r="C300" s="157" t="s">
        <v>555</v>
      </c>
      <c r="D300" s="157">
        <v>9</v>
      </c>
      <c r="E300" t="str">
        <f t="shared" si="3"/>
        <v>מסלול ב'</v>
      </c>
    </row>
    <row r="301" spans="3:5">
      <c r="C301" s="157" t="s">
        <v>556</v>
      </c>
      <c r="D301" s="157">
        <v>5</v>
      </c>
      <c r="E301" t="str">
        <f t="shared" si="3"/>
        <v>מסלול ב'</v>
      </c>
    </row>
    <row r="302" spans="3:5">
      <c r="C302" s="157" t="s">
        <v>557</v>
      </c>
      <c r="D302" s="157">
        <v>7</v>
      </c>
      <c r="E302" t="str">
        <f t="shared" si="3"/>
        <v>מסלול ב'</v>
      </c>
    </row>
    <row r="303" spans="3:5">
      <c r="C303" s="157" t="s">
        <v>558</v>
      </c>
      <c r="D303" s="157">
        <v>6</v>
      </c>
      <c r="E303" t="str">
        <f t="shared" si="3"/>
        <v>מסלול ב'</v>
      </c>
    </row>
    <row r="304" spans="3:5">
      <c r="C304" s="157" t="s">
        <v>559</v>
      </c>
      <c r="D304" s="157">
        <v>2</v>
      </c>
      <c r="E304" t="str">
        <f t="shared" si="3"/>
        <v>מסלול א'</v>
      </c>
    </row>
    <row r="305" spans="3:5">
      <c r="C305" s="157" t="s">
        <v>560</v>
      </c>
      <c r="D305" s="157">
        <v>2</v>
      </c>
      <c r="E305" t="str">
        <f t="shared" si="3"/>
        <v>מסלול א'</v>
      </c>
    </row>
    <row r="306" spans="3:5">
      <c r="C306" s="157" t="s">
        <v>561</v>
      </c>
      <c r="D306" s="157">
        <v>8</v>
      </c>
      <c r="E306" t="str">
        <f t="shared" si="3"/>
        <v>מסלול ב'</v>
      </c>
    </row>
    <row r="307" spans="3:5">
      <c r="C307" s="157" t="s">
        <v>562</v>
      </c>
      <c r="D307" s="157">
        <v>3</v>
      </c>
      <c r="E307" t="str">
        <f t="shared" si="3"/>
        <v>מסלול א'</v>
      </c>
    </row>
    <row r="308" spans="3:5">
      <c r="C308" s="157" t="s">
        <v>563</v>
      </c>
      <c r="D308" s="157">
        <v>5</v>
      </c>
      <c r="E308" t="str">
        <f t="shared" si="3"/>
        <v>מסלול ב'</v>
      </c>
    </row>
    <row r="309" spans="3:5">
      <c r="C309" s="157" t="s">
        <v>564</v>
      </c>
      <c r="D309" s="157">
        <v>10</v>
      </c>
      <c r="E309" t="str">
        <f t="shared" si="3"/>
        <v>מסלול ב'</v>
      </c>
    </row>
    <row r="310" spans="3:5">
      <c r="C310" s="157" t="s">
        <v>565</v>
      </c>
      <c r="D310" s="157">
        <v>8</v>
      </c>
      <c r="E310" t="str">
        <f t="shared" si="3"/>
        <v>מסלול ב'</v>
      </c>
    </row>
    <row r="311" spans="3:5">
      <c r="C311" s="157" t="s">
        <v>566</v>
      </c>
      <c r="D311" s="157">
        <v>6</v>
      </c>
      <c r="E311" t="str">
        <f t="shared" si="3"/>
        <v>מסלול ב'</v>
      </c>
    </row>
    <row r="312" spans="3:5">
      <c r="C312" s="157" t="s">
        <v>717</v>
      </c>
      <c r="D312" s="157">
        <v>8</v>
      </c>
      <c r="E312" t="str">
        <f t="shared" si="3"/>
        <v>מסלול ב'</v>
      </c>
    </row>
    <row r="313" spans="3:5">
      <c r="C313" s="157" t="s">
        <v>567</v>
      </c>
      <c r="D313" s="157">
        <v>10</v>
      </c>
      <c r="E313" t="str">
        <f t="shared" si="3"/>
        <v>מסלול ב'</v>
      </c>
    </row>
    <row r="314" spans="3:5">
      <c r="C314" s="157" t="s">
        <v>568</v>
      </c>
      <c r="D314" s="157">
        <v>4</v>
      </c>
      <c r="E314" t="str">
        <f t="shared" si="3"/>
        <v>מסלול א'</v>
      </c>
    </row>
    <row r="315" spans="3:5">
      <c r="C315" s="157" t="s">
        <v>569</v>
      </c>
      <c r="D315" s="157">
        <v>7</v>
      </c>
      <c r="E315" t="str">
        <f t="shared" si="3"/>
        <v>מסלול ב'</v>
      </c>
    </row>
    <row r="316" spans="3:5">
      <c r="C316" s="157" t="s">
        <v>570</v>
      </c>
      <c r="D316" s="157">
        <v>1</v>
      </c>
      <c r="E316" t="str">
        <f t="shared" si="3"/>
        <v>מסלול א'</v>
      </c>
    </row>
    <row r="317" spans="3:5">
      <c r="C317" s="157" t="s">
        <v>718</v>
      </c>
      <c r="D317" s="157">
        <v>7</v>
      </c>
      <c r="E317" t="str">
        <f t="shared" si="3"/>
        <v>מסלול ב'</v>
      </c>
    </row>
    <row r="318" spans="3:5">
      <c r="C318" s="157" t="s">
        <v>571</v>
      </c>
      <c r="D318" s="157">
        <v>8</v>
      </c>
      <c r="E318" t="str">
        <f t="shared" si="3"/>
        <v>מסלול ב'</v>
      </c>
    </row>
    <row r="319" spans="3:5">
      <c r="C319" s="157" t="s">
        <v>573</v>
      </c>
      <c r="D319" s="157">
        <v>3</v>
      </c>
      <c r="E319" t="str">
        <f t="shared" si="3"/>
        <v>מסלול א'</v>
      </c>
    </row>
    <row r="320" spans="3:5">
      <c r="C320" s="157" t="s">
        <v>576</v>
      </c>
      <c r="D320" s="157">
        <v>3</v>
      </c>
      <c r="E320" t="str">
        <f t="shared" si="3"/>
        <v>מסלול א'</v>
      </c>
    </row>
    <row r="321" spans="3:5">
      <c r="C321" s="157" t="s">
        <v>572</v>
      </c>
      <c r="D321" s="157">
        <v>3</v>
      </c>
      <c r="E321" t="str">
        <f t="shared" si="3"/>
        <v>מסלול א'</v>
      </c>
    </row>
    <row r="322" spans="3:5">
      <c r="C322" s="157" t="s">
        <v>574</v>
      </c>
      <c r="D322" s="157">
        <v>6</v>
      </c>
      <c r="E322" t="str">
        <f t="shared" si="3"/>
        <v>מסלול ב'</v>
      </c>
    </row>
    <row r="323" spans="3:5">
      <c r="C323" s="157" t="s">
        <v>575</v>
      </c>
      <c r="D323" s="157">
        <v>5</v>
      </c>
      <c r="E323" t="str">
        <f t="shared" si="3"/>
        <v>מסלול ב'</v>
      </c>
    </row>
    <row r="324" spans="3:5">
      <c r="C324" s="157" t="s">
        <v>577</v>
      </c>
      <c r="D324" s="157">
        <v>7</v>
      </c>
      <c r="E324" t="str">
        <f t="shared" si="3"/>
        <v>מסלול ב'</v>
      </c>
    </row>
    <row r="325" spans="3:5">
      <c r="C325" s="157" t="s">
        <v>719</v>
      </c>
      <c r="D325" s="157">
        <v>7</v>
      </c>
      <c r="E325" t="str">
        <f t="shared" si="3"/>
        <v>מסלול ב'</v>
      </c>
    </row>
    <row r="326" spans="3:5">
      <c r="C326" s="157" t="s">
        <v>579</v>
      </c>
      <c r="D326" s="157">
        <v>9</v>
      </c>
      <c r="E326" t="str">
        <f t="shared" si="3"/>
        <v>מסלול ב'</v>
      </c>
    </row>
    <row r="327" spans="3:5">
      <c r="C327" s="157" t="s">
        <v>578</v>
      </c>
      <c r="D327" s="157">
        <v>1</v>
      </c>
      <c r="E327" t="str">
        <f t="shared" si="3"/>
        <v>מסלול א'</v>
      </c>
    </row>
    <row r="328" spans="3:5">
      <c r="C328" s="157" t="s">
        <v>720</v>
      </c>
      <c r="D328" s="157" t="s">
        <v>761</v>
      </c>
      <c r="E328" t="e">
        <f t="shared" si="3"/>
        <v>#N/A</v>
      </c>
    </row>
    <row r="329" spans="3:5">
      <c r="C329" s="157" t="s">
        <v>721</v>
      </c>
      <c r="D329" s="157" t="s">
        <v>761</v>
      </c>
      <c r="E329" t="e">
        <f t="shared" si="3"/>
        <v>#N/A</v>
      </c>
    </row>
    <row r="330" spans="3:5">
      <c r="C330" s="157" t="s">
        <v>580</v>
      </c>
      <c r="D330" s="157">
        <v>8</v>
      </c>
      <c r="E330" t="str">
        <f t="shared" si="3"/>
        <v>מסלול ב'</v>
      </c>
    </row>
    <row r="331" spans="3:5">
      <c r="C331" s="157" t="s">
        <v>581</v>
      </c>
      <c r="D331" s="157">
        <v>4</v>
      </c>
      <c r="E331" t="str">
        <f t="shared" si="3"/>
        <v>מסלול א'</v>
      </c>
    </row>
    <row r="332" spans="3:5">
      <c r="C332" s="157" t="s">
        <v>722</v>
      </c>
      <c r="D332" s="157">
        <v>7</v>
      </c>
      <c r="E332" t="str">
        <f t="shared" si="3"/>
        <v>מסלול ב'</v>
      </c>
    </row>
    <row r="333" spans="3:5">
      <c r="C333" s="157" t="s">
        <v>723</v>
      </c>
      <c r="D333" s="157">
        <v>5</v>
      </c>
      <c r="E333" t="str">
        <f t="shared" si="3"/>
        <v>מסלול ב'</v>
      </c>
    </row>
    <row r="334" spans="3:5">
      <c r="C334" s="157" t="s">
        <v>724</v>
      </c>
      <c r="D334" s="157">
        <v>7</v>
      </c>
      <c r="E334" t="str">
        <f t="shared" si="3"/>
        <v>מסלול ב'</v>
      </c>
    </row>
    <row r="335" spans="3:5">
      <c r="C335" s="157" t="s">
        <v>582</v>
      </c>
      <c r="D335" s="157">
        <v>7</v>
      </c>
      <c r="E335" t="str">
        <f t="shared" si="3"/>
        <v>מסלול ב'</v>
      </c>
    </row>
    <row r="336" spans="3:5">
      <c r="C336" s="157" t="s">
        <v>583</v>
      </c>
      <c r="D336" s="157">
        <v>9</v>
      </c>
      <c r="E336" t="str">
        <f t="shared" si="3"/>
        <v>מסלול ב'</v>
      </c>
    </row>
    <row r="337" spans="3:5">
      <c r="C337" s="157" t="s">
        <v>725</v>
      </c>
      <c r="D337" s="157">
        <v>7</v>
      </c>
      <c r="E337" t="str">
        <f t="shared" si="3"/>
        <v>מסלול ב'</v>
      </c>
    </row>
    <row r="338" spans="3:5">
      <c r="C338" s="157" t="s">
        <v>584</v>
      </c>
      <c r="D338" s="157">
        <v>2</v>
      </c>
      <c r="E338" t="str">
        <f t="shared" si="3"/>
        <v>מסלול א'</v>
      </c>
    </row>
    <row r="339" spans="3:5">
      <c r="C339" s="157" t="s">
        <v>585</v>
      </c>
      <c r="D339" s="157">
        <v>7</v>
      </c>
      <c r="E339" t="str">
        <f t="shared" si="3"/>
        <v>מסלול ב'</v>
      </c>
    </row>
    <row r="340" spans="3:5">
      <c r="C340" s="157" t="s">
        <v>586</v>
      </c>
      <c r="D340" s="157">
        <v>6</v>
      </c>
      <c r="E340" t="str">
        <f t="shared" si="3"/>
        <v>מסלול ב'</v>
      </c>
    </row>
    <row r="341" spans="3:5">
      <c r="C341" s="157" t="s">
        <v>587</v>
      </c>
      <c r="D341" s="157">
        <v>4</v>
      </c>
      <c r="E341" t="str">
        <f t="shared" si="3"/>
        <v>מסלול א'</v>
      </c>
    </row>
    <row r="342" spans="3:5">
      <c r="C342" s="157" t="s">
        <v>726</v>
      </c>
      <c r="D342" s="157">
        <v>7</v>
      </c>
      <c r="E342" t="str">
        <f t="shared" si="3"/>
        <v>מסלול ב'</v>
      </c>
    </row>
    <row r="343" spans="3:5">
      <c r="C343" s="157" t="s">
        <v>588</v>
      </c>
      <c r="D343" s="157">
        <v>2</v>
      </c>
      <c r="E343" t="str">
        <f t="shared" si="3"/>
        <v>מסלול א'</v>
      </c>
    </row>
    <row r="344" spans="3:5">
      <c r="C344" s="157" t="s">
        <v>589</v>
      </c>
      <c r="D344" s="157">
        <v>5</v>
      </c>
      <c r="E344" t="str">
        <f t="shared" si="3"/>
        <v>מסלול ב'</v>
      </c>
    </row>
    <row r="345" spans="3:5">
      <c r="C345" s="157" t="s">
        <v>590</v>
      </c>
      <c r="D345" s="157">
        <v>3</v>
      </c>
      <c r="E345" t="str">
        <f t="shared" si="3"/>
        <v>מסלול א'</v>
      </c>
    </row>
    <row r="346" spans="3:5">
      <c r="C346" s="157" t="s">
        <v>727</v>
      </c>
      <c r="D346" s="157">
        <v>5</v>
      </c>
      <c r="E346" t="str">
        <f t="shared" si="3"/>
        <v>מסלול ב'</v>
      </c>
    </row>
    <row r="347" spans="3:5">
      <c r="C347" s="157" t="s">
        <v>728</v>
      </c>
      <c r="D347" s="157">
        <v>6</v>
      </c>
      <c r="E347" t="str">
        <f t="shared" si="3"/>
        <v>מסלול ב'</v>
      </c>
    </row>
    <row r="348" spans="3:5">
      <c r="C348" s="157" t="s">
        <v>729</v>
      </c>
      <c r="D348" s="157">
        <v>7</v>
      </c>
      <c r="E348" t="str">
        <f t="shared" si="3"/>
        <v>מסלול ב'</v>
      </c>
    </row>
    <row r="349" spans="3:5">
      <c r="C349" s="157" t="s">
        <v>591</v>
      </c>
      <c r="D349" s="157">
        <v>2</v>
      </c>
      <c r="E349" t="str">
        <f t="shared" si="3"/>
        <v>מסלול א'</v>
      </c>
    </row>
    <row r="350" spans="3:5">
      <c r="C350" s="157" t="s">
        <v>592</v>
      </c>
      <c r="D350" s="157">
        <v>6</v>
      </c>
      <c r="E350" t="str">
        <f t="shared" si="3"/>
        <v>מסלול ב'</v>
      </c>
    </row>
    <row r="351" spans="3:5">
      <c r="C351" s="157" t="s">
        <v>730</v>
      </c>
      <c r="D351" s="157">
        <v>1</v>
      </c>
      <c r="E351" t="str">
        <f t="shared" si="3"/>
        <v>מסלול א'</v>
      </c>
    </row>
    <row r="352" spans="3:5">
      <c r="C352" s="157" t="s">
        <v>731</v>
      </c>
      <c r="D352" s="157">
        <v>5</v>
      </c>
      <c r="E352" t="str">
        <f t="shared" si="3"/>
        <v>מסלול ב'</v>
      </c>
    </row>
    <row r="353" spans="3:5">
      <c r="C353" s="157" t="s">
        <v>732</v>
      </c>
      <c r="D353" s="157">
        <v>5</v>
      </c>
      <c r="E353" t="str">
        <f t="shared" si="3"/>
        <v>מסלול ב'</v>
      </c>
    </row>
    <row r="354" spans="3:5">
      <c r="C354" s="157" t="s">
        <v>593</v>
      </c>
      <c r="D354" s="157">
        <v>2</v>
      </c>
      <c r="E354" t="str">
        <f t="shared" si="3"/>
        <v>מסלול א'</v>
      </c>
    </row>
    <row r="355" spans="3:5">
      <c r="C355" s="157" t="s">
        <v>594</v>
      </c>
      <c r="D355" s="157">
        <v>8</v>
      </c>
      <c r="E355" t="str">
        <f t="shared" si="3"/>
        <v>מסלול ב'</v>
      </c>
    </row>
    <row r="356" spans="3:5">
      <c r="C356" s="157" t="s">
        <v>595</v>
      </c>
      <c r="D356" s="157">
        <v>3</v>
      </c>
      <c r="E356" t="str">
        <f t="shared" si="3"/>
        <v>מסלול א'</v>
      </c>
    </row>
    <row r="357" spans="3:5">
      <c r="C357" s="157" t="s">
        <v>596</v>
      </c>
      <c r="D357" s="157">
        <v>7</v>
      </c>
      <c r="E357" t="str">
        <f t="shared" si="3"/>
        <v>מסלול ב'</v>
      </c>
    </row>
    <row r="358" spans="3:5">
      <c r="C358" s="157" t="s">
        <v>597</v>
      </c>
      <c r="D358" s="157">
        <v>3</v>
      </c>
      <c r="E358" t="str">
        <f t="shared" si="3"/>
        <v>מסלול א'</v>
      </c>
    </row>
    <row r="359" spans="3:5">
      <c r="C359" s="157" t="s">
        <v>598</v>
      </c>
      <c r="D359" s="157">
        <v>6</v>
      </c>
      <c r="E359" t="str">
        <f t="shared" si="3"/>
        <v>מסלול ב'</v>
      </c>
    </row>
    <row r="360" spans="3:5">
      <c r="C360" s="157" t="s">
        <v>599</v>
      </c>
      <c r="D360" s="157">
        <v>4</v>
      </c>
      <c r="E360" t="str">
        <f t="shared" ref="E360:E423" si="4">VLOOKUP(D360,$F$167:$G$168,2,1)</f>
        <v>מסלול א'</v>
      </c>
    </row>
    <row r="361" spans="3:5">
      <c r="C361" s="157" t="s">
        <v>600</v>
      </c>
      <c r="D361" s="157">
        <v>10</v>
      </c>
      <c r="E361" t="str">
        <f t="shared" si="4"/>
        <v>מסלול ב'</v>
      </c>
    </row>
    <row r="362" spans="3:5">
      <c r="C362" s="157" t="s">
        <v>601</v>
      </c>
      <c r="D362" s="157">
        <v>4</v>
      </c>
      <c r="E362" t="str">
        <f t="shared" si="4"/>
        <v>מסלול א'</v>
      </c>
    </row>
    <row r="363" spans="3:5">
      <c r="C363" s="157" t="s">
        <v>602</v>
      </c>
      <c r="D363" s="157">
        <v>3</v>
      </c>
      <c r="E363" t="str">
        <f t="shared" si="4"/>
        <v>מסלול א'</v>
      </c>
    </row>
    <row r="364" spans="3:5">
      <c r="C364" s="157" t="s">
        <v>603</v>
      </c>
      <c r="D364" s="157">
        <v>10</v>
      </c>
      <c r="E364" t="str">
        <f t="shared" si="4"/>
        <v>מסלול ב'</v>
      </c>
    </row>
    <row r="365" spans="3:5">
      <c r="C365" s="157" t="s">
        <v>604</v>
      </c>
      <c r="D365" s="157">
        <v>5</v>
      </c>
      <c r="E365" t="str">
        <f t="shared" si="4"/>
        <v>מסלול ב'</v>
      </c>
    </row>
    <row r="366" spans="3:5">
      <c r="C366" s="157" t="s">
        <v>605</v>
      </c>
      <c r="D366" s="157">
        <v>2</v>
      </c>
      <c r="E366" t="str">
        <f t="shared" si="4"/>
        <v>מסלול א'</v>
      </c>
    </row>
    <row r="367" spans="3:5">
      <c r="C367" s="157" t="s">
        <v>606</v>
      </c>
      <c r="D367" s="157">
        <v>2</v>
      </c>
      <c r="E367" t="str">
        <f t="shared" si="4"/>
        <v>מסלול א'</v>
      </c>
    </row>
    <row r="368" spans="3:5">
      <c r="C368" s="157" t="s">
        <v>607</v>
      </c>
      <c r="D368" s="157">
        <v>3</v>
      </c>
      <c r="E368" t="str">
        <f t="shared" si="4"/>
        <v>מסלול א'</v>
      </c>
    </row>
    <row r="369" spans="3:5">
      <c r="C369" s="157" t="s">
        <v>608</v>
      </c>
      <c r="D369" s="157">
        <v>4</v>
      </c>
      <c r="E369" t="str">
        <f t="shared" si="4"/>
        <v>מסלול א'</v>
      </c>
    </row>
    <row r="370" spans="3:5">
      <c r="C370" s="157" t="s">
        <v>609</v>
      </c>
      <c r="D370" s="157">
        <v>2</v>
      </c>
      <c r="E370" t="str">
        <f t="shared" si="4"/>
        <v>מסלול א'</v>
      </c>
    </row>
    <row r="371" spans="3:5">
      <c r="C371" s="157" t="s">
        <v>733</v>
      </c>
      <c r="D371" s="157">
        <v>7</v>
      </c>
      <c r="E371" t="str">
        <f t="shared" si="4"/>
        <v>מסלול ב'</v>
      </c>
    </row>
    <row r="372" spans="3:5">
      <c r="C372" s="157" t="s">
        <v>734</v>
      </c>
      <c r="D372" s="157">
        <v>6</v>
      </c>
      <c r="E372" t="str">
        <f t="shared" si="4"/>
        <v>מסלול ב'</v>
      </c>
    </row>
    <row r="373" spans="3:5">
      <c r="C373" s="157" t="s">
        <v>735</v>
      </c>
      <c r="D373" s="157">
        <v>8</v>
      </c>
      <c r="E373" t="str">
        <f t="shared" si="4"/>
        <v>מסלול ב'</v>
      </c>
    </row>
    <row r="374" spans="3:5">
      <c r="C374" s="157" t="s">
        <v>736</v>
      </c>
      <c r="D374" s="157">
        <v>8</v>
      </c>
      <c r="E374" t="str">
        <f t="shared" si="4"/>
        <v>מסלול ב'</v>
      </c>
    </row>
    <row r="375" spans="3:5">
      <c r="C375" s="157" t="s">
        <v>737</v>
      </c>
      <c r="D375" s="157">
        <v>5</v>
      </c>
      <c r="E375" t="str">
        <f t="shared" si="4"/>
        <v>מסלול ב'</v>
      </c>
    </row>
    <row r="376" spans="3:5">
      <c r="C376" s="157" t="s">
        <v>610</v>
      </c>
      <c r="D376" s="157">
        <v>5</v>
      </c>
      <c r="E376" t="str">
        <f t="shared" si="4"/>
        <v>מסלול ב'</v>
      </c>
    </row>
    <row r="377" spans="3:5">
      <c r="C377" s="157" t="s">
        <v>611</v>
      </c>
      <c r="D377" s="157">
        <v>3</v>
      </c>
      <c r="E377" t="str">
        <f t="shared" si="4"/>
        <v>מסלול א'</v>
      </c>
    </row>
    <row r="378" spans="3:5">
      <c r="C378" s="157" t="s">
        <v>738</v>
      </c>
      <c r="D378" s="157">
        <v>6</v>
      </c>
      <c r="E378" t="str">
        <f t="shared" si="4"/>
        <v>מסלול ב'</v>
      </c>
    </row>
    <row r="379" spans="3:5">
      <c r="C379" s="157" t="s">
        <v>612</v>
      </c>
      <c r="D379" s="157">
        <v>3</v>
      </c>
      <c r="E379" t="str">
        <f t="shared" si="4"/>
        <v>מסלול א'</v>
      </c>
    </row>
    <row r="380" spans="3:5">
      <c r="C380" s="157" t="s">
        <v>613</v>
      </c>
      <c r="D380" s="157">
        <v>3</v>
      </c>
      <c r="E380" t="str">
        <f t="shared" si="4"/>
        <v>מסלול א'</v>
      </c>
    </row>
    <row r="381" spans="3:5">
      <c r="C381" s="157" t="s">
        <v>614</v>
      </c>
      <c r="D381" s="157">
        <v>1</v>
      </c>
      <c r="E381" t="str">
        <f t="shared" si="4"/>
        <v>מסלול א'</v>
      </c>
    </row>
    <row r="382" spans="3:5">
      <c r="C382" s="157" t="s">
        <v>615</v>
      </c>
      <c r="D382" s="157">
        <v>3</v>
      </c>
      <c r="E382" t="str">
        <f t="shared" si="4"/>
        <v>מסלול א'</v>
      </c>
    </row>
    <row r="383" spans="3:5">
      <c r="C383" s="157" t="s">
        <v>616</v>
      </c>
      <c r="D383" s="157">
        <v>6</v>
      </c>
      <c r="E383" t="str">
        <f t="shared" si="4"/>
        <v>מסלול ב'</v>
      </c>
    </row>
    <row r="384" spans="3:5">
      <c r="C384" s="157" t="s">
        <v>617</v>
      </c>
      <c r="D384" s="157">
        <v>5</v>
      </c>
      <c r="E384" t="str">
        <f t="shared" si="4"/>
        <v>מסלול ב'</v>
      </c>
    </row>
    <row r="385" spans="3:5">
      <c r="C385" s="157" t="s">
        <v>618</v>
      </c>
      <c r="D385" s="157">
        <v>7</v>
      </c>
      <c r="E385" t="str">
        <f t="shared" si="4"/>
        <v>מסלול ב'</v>
      </c>
    </row>
    <row r="386" spans="3:5">
      <c r="C386" s="157" t="s">
        <v>739</v>
      </c>
      <c r="D386" s="157">
        <v>9</v>
      </c>
      <c r="E386" t="str">
        <f t="shared" si="4"/>
        <v>מסלול ב'</v>
      </c>
    </row>
    <row r="387" spans="3:5">
      <c r="C387" s="157" t="s">
        <v>740</v>
      </c>
      <c r="D387" s="157">
        <v>7</v>
      </c>
      <c r="E387" t="str">
        <f t="shared" si="4"/>
        <v>מסלול ב'</v>
      </c>
    </row>
    <row r="388" spans="3:5">
      <c r="C388" s="157" t="s">
        <v>619</v>
      </c>
      <c r="D388" s="157">
        <v>2</v>
      </c>
      <c r="E388" t="str">
        <f t="shared" si="4"/>
        <v>מסלול א'</v>
      </c>
    </row>
    <row r="389" spans="3:5">
      <c r="C389" s="157" t="s">
        <v>620</v>
      </c>
      <c r="D389" s="157">
        <v>5</v>
      </c>
      <c r="E389" t="str">
        <f t="shared" si="4"/>
        <v>מסלול ב'</v>
      </c>
    </row>
    <row r="390" spans="3:5">
      <c r="C390" s="157" t="s">
        <v>741</v>
      </c>
      <c r="D390" s="157">
        <v>8</v>
      </c>
      <c r="E390" t="str">
        <f t="shared" si="4"/>
        <v>מסלול ב'</v>
      </c>
    </row>
    <row r="391" spans="3:5">
      <c r="C391" s="157" t="s">
        <v>742</v>
      </c>
      <c r="D391" s="157">
        <v>3</v>
      </c>
      <c r="E391" t="str">
        <f t="shared" si="4"/>
        <v>מסלול א'</v>
      </c>
    </row>
    <row r="392" spans="3:5">
      <c r="C392" s="157" t="s">
        <v>621</v>
      </c>
      <c r="D392" s="157">
        <v>5</v>
      </c>
      <c r="E392" t="str">
        <f t="shared" si="4"/>
        <v>מסלול ב'</v>
      </c>
    </row>
    <row r="393" spans="3:5">
      <c r="C393" s="157" t="s">
        <v>743</v>
      </c>
      <c r="D393" s="157">
        <v>9</v>
      </c>
      <c r="E393" t="str">
        <f t="shared" si="4"/>
        <v>מסלול ב'</v>
      </c>
    </row>
    <row r="394" spans="3:5">
      <c r="C394" s="157" t="s">
        <v>622</v>
      </c>
      <c r="D394" s="157">
        <v>3</v>
      </c>
      <c r="E394" t="str">
        <f t="shared" si="4"/>
        <v>מסלול א'</v>
      </c>
    </row>
    <row r="395" spans="3:5">
      <c r="C395" s="157" t="s">
        <v>744</v>
      </c>
      <c r="D395" s="157">
        <v>6</v>
      </c>
      <c r="E395" t="str">
        <f t="shared" si="4"/>
        <v>מסלול ב'</v>
      </c>
    </row>
    <row r="396" spans="3:5">
      <c r="C396" s="157" t="s">
        <v>745</v>
      </c>
      <c r="D396" s="157">
        <v>6</v>
      </c>
      <c r="E396" t="str">
        <f t="shared" si="4"/>
        <v>מסלול ב'</v>
      </c>
    </row>
    <row r="397" spans="3:5">
      <c r="C397" s="157" t="s">
        <v>746</v>
      </c>
      <c r="D397" s="157">
        <v>4</v>
      </c>
      <c r="E397" t="str">
        <f t="shared" si="4"/>
        <v>מסלול א'</v>
      </c>
    </row>
    <row r="398" spans="3:5">
      <c r="C398" s="157" t="s">
        <v>747</v>
      </c>
      <c r="D398" s="157">
        <v>8</v>
      </c>
      <c r="E398" t="str">
        <f t="shared" si="4"/>
        <v>מסלול ב'</v>
      </c>
    </row>
    <row r="399" spans="3:5">
      <c r="C399" s="157" t="s">
        <v>748</v>
      </c>
      <c r="D399" s="157">
        <v>5</v>
      </c>
      <c r="E399" t="str">
        <f t="shared" si="4"/>
        <v>מסלול ב'</v>
      </c>
    </row>
    <row r="400" spans="3:5">
      <c r="C400" s="157" t="s">
        <v>749</v>
      </c>
      <c r="D400" s="157">
        <v>2</v>
      </c>
      <c r="E400" t="str">
        <f t="shared" si="4"/>
        <v>מסלול א'</v>
      </c>
    </row>
    <row r="401" spans="3:5">
      <c r="C401" s="157" t="s">
        <v>750</v>
      </c>
      <c r="D401" s="157">
        <v>7</v>
      </c>
      <c r="E401" t="str">
        <f t="shared" si="4"/>
        <v>מסלול ב'</v>
      </c>
    </row>
    <row r="402" spans="3:5">
      <c r="C402" s="157" t="s">
        <v>751</v>
      </c>
      <c r="D402" s="157">
        <v>4</v>
      </c>
      <c r="E402" t="str">
        <f t="shared" si="4"/>
        <v>מסלול א'</v>
      </c>
    </row>
    <row r="403" spans="3:5">
      <c r="C403" s="157" t="s">
        <v>752</v>
      </c>
      <c r="D403" s="157">
        <v>6</v>
      </c>
      <c r="E403" t="str">
        <f t="shared" si="4"/>
        <v>מסלול ב'</v>
      </c>
    </row>
    <row r="404" spans="3:5">
      <c r="C404" s="157" t="s">
        <v>623</v>
      </c>
      <c r="D404" s="157">
        <v>5</v>
      </c>
      <c r="E404" t="str">
        <f t="shared" si="4"/>
        <v>מסלול ב'</v>
      </c>
    </row>
    <row r="405" spans="3:5">
      <c r="C405" s="157" t="s">
        <v>624</v>
      </c>
      <c r="D405" s="157">
        <v>6</v>
      </c>
      <c r="E405" t="str">
        <f t="shared" si="4"/>
        <v>מסלול ב'</v>
      </c>
    </row>
    <row r="406" spans="3:5">
      <c r="C406" s="157" t="s">
        <v>625</v>
      </c>
      <c r="D406" s="157">
        <v>5</v>
      </c>
      <c r="E406" t="str">
        <f t="shared" si="4"/>
        <v>מסלול ב'</v>
      </c>
    </row>
    <row r="407" spans="3:5">
      <c r="C407" s="157" t="s">
        <v>626</v>
      </c>
      <c r="D407" s="157">
        <v>7</v>
      </c>
      <c r="E407" t="str">
        <f t="shared" si="4"/>
        <v>מסלול ב'</v>
      </c>
    </row>
    <row r="408" spans="3:5">
      <c r="C408" s="157" t="s">
        <v>627</v>
      </c>
      <c r="D408" s="157">
        <v>7</v>
      </c>
      <c r="E408" t="str">
        <f t="shared" si="4"/>
        <v>מסלול ב'</v>
      </c>
    </row>
    <row r="409" spans="3:5">
      <c r="C409" s="157" t="s">
        <v>628</v>
      </c>
      <c r="D409" s="157">
        <v>7</v>
      </c>
      <c r="E409" t="str">
        <f t="shared" si="4"/>
        <v>מסלול ב'</v>
      </c>
    </row>
    <row r="410" spans="3:5">
      <c r="C410" s="157" t="s">
        <v>629</v>
      </c>
      <c r="D410" s="157">
        <v>1</v>
      </c>
      <c r="E410" t="str">
        <f t="shared" si="4"/>
        <v>מסלול א'</v>
      </c>
    </row>
    <row r="411" spans="3:5">
      <c r="C411" s="157" t="s">
        <v>630</v>
      </c>
      <c r="D411" s="157">
        <v>7</v>
      </c>
      <c r="E411" t="str">
        <f t="shared" si="4"/>
        <v>מסלול ב'</v>
      </c>
    </row>
    <row r="412" spans="3:5">
      <c r="C412" s="157" t="s">
        <v>631</v>
      </c>
      <c r="D412" s="157">
        <v>3</v>
      </c>
      <c r="E412" t="str">
        <f t="shared" si="4"/>
        <v>מסלול א'</v>
      </c>
    </row>
    <row r="413" spans="3:5">
      <c r="C413" s="157" t="s">
        <v>632</v>
      </c>
      <c r="D413" s="157">
        <v>2</v>
      </c>
      <c r="E413" t="str">
        <f t="shared" si="4"/>
        <v>מסלול א'</v>
      </c>
    </row>
    <row r="414" spans="3:5">
      <c r="C414" s="157" t="s">
        <v>633</v>
      </c>
      <c r="D414" s="157">
        <v>5</v>
      </c>
      <c r="E414" t="str">
        <f t="shared" si="4"/>
        <v>מסלול ב'</v>
      </c>
    </row>
    <row r="415" spans="3:5">
      <c r="C415" s="157" t="s">
        <v>634</v>
      </c>
      <c r="D415" s="157">
        <v>8</v>
      </c>
      <c r="E415" t="str">
        <f t="shared" si="4"/>
        <v>מסלול ב'</v>
      </c>
    </row>
    <row r="416" spans="3:5">
      <c r="C416" s="157" t="s">
        <v>635</v>
      </c>
      <c r="D416" s="157">
        <v>9</v>
      </c>
      <c r="E416" t="str">
        <f t="shared" si="4"/>
        <v>מסלול ב'</v>
      </c>
    </row>
    <row r="417" spans="3:5">
      <c r="C417" s="157" t="s">
        <v>636</v>
      </c>
      <c r="D417" s="157">
        <v>8</v>
      </c>
      <c r="E417" t="str">
        <f t="shared" si="4"/>
        <v>מסלול ב'</v>
      </c>
    </row>
    <row r="418" spans="3:5">
      <c r="C418" s="157" t="s">
        <v>753</v>
      </c>
      <c r="D418" s="157">
        <v>6</v>
      </c>
      <c r="E418" t="str">
        <f t="shared" si="4"/>
        <v>מסלול ב'</v>
      </c>
    </row>
    <row r="419" spans="3:5">
      <c r="C419" s="157" t="s">
        <v>637</v>
      </c>
      <c r="D419" s="157">
        <v>8</v>
      </c>
      <c r="E419" t="str">
        <f t="shared" si="4"/>
        <v>מסלול ב'</v>
      </c>
    </row>
    <row r="420" spans="3:5">
      <c r="C420" s="157" t="s">
        <v>638</v>
      </c>
      <c r="D420" s="157">
        <v>3</v>
      </c>
      <c r="E420" t="str">
        <f t="shared" si="4"/>
        <v>מסלול א'</v>
      </c>
    </row>
    <row r="421" spans="3:5">
      <c r="C421" s="157" t="s">
        <v>639</v>
      </c>
      <c r="D421" s="157">
        <v>1</v>
      </c>
      <c r="E421" t="str">
        <f t="shared" si="4"/>
        <v>מסלול א'</v>
      </c>
    </row>
    <row r="422" spans="3:5">
      <c r="C422" s="157" t="s">
        <v>754</v>
      </c>
      <c r="D422" s="157">
        <v>6</v>
      </c>
      <c r="E422" t="str">
        <f t="shared" si="4"/>
        <v>מסלול ב'</v>
      </c>
    </row>
    <row r="423" spans="3:5">
      <c r="C423" s="157" t="s">
        <v>755</v>
      </c>
      <c r="D423" s="157">
        <v>6</v>
      </c>
      <c r="E423" t="str">
        <f t="shared" si="4"/>
        <v>מסלול ב'</v>
      </c>
    </row>
    <row r="424" spans="3:5">
      <c r="C424" s="157" t="s">
        <v>640</v>
      </c>
      <c r="D424" s="157">
        <v>5</v>
      </c>
      <c r="E424" t="str">
        <f t="shared" ref="E424:E435" si="5">VLOOKUP(D424,$F$167:$G$168,2,1)</f>
        <v>מסלול ב'</v>
      </c>
    </row>
    <row r="425" spans="3:5">
      <c r="C425" s="157" t="s">
        <v>756</v>
      </c>
      <c r="D425" s="157">
        <v>9</v>
      </c>
      <c r="E425" t="str">
        <f t="shared" si="5"/>
        <v>מסלול ב'</v>
      </c>
    </row>
    <row r="426" spans="3:5">
      <c r="C426" s="157" t="s">
        <v>757</v>
      </c>
      <c r="D426" s="157">
        <v>6</v>
      </c>
      <c r="E426" t="str">
        <f t="shared" si="5"/>
        <v>מסלול ב'</v>
      </c>
    </row>
    <row r="427" spans="3:5">
      <c r="C427" s="157" t="s">
        <v>641</v>
      </c>
      <c r="D427" s="157">
        <v>6</v>
      </c>
      <c r="E427" t="str">
        <f t="shared" si="5"/>
        <v>מסלול ב'</v>
      </c>
    </row>
    <row r="428" spans="3:5">
      <c r="C428" s="157" t="s">
        <v>642</v>
      </c>
      <c r="D428" s="157">
        <v>2</v>
      </c>
      <c r="E428" t="str">
        <f t="shared" si="5"/>
        <v>מסלול א'</v>
      </c>
    </row>
    <row r="429" spans="3:5">
      <c r="C429" s="157" t="s">
        <v>758</v>
      </c>
      <c r="D429" s="157">
        <v>7</v>
      </c>
      <c r="E429" t="str">
        <f t="shared" si="5"/>
        <v>מסלול ב'</v>
      </c>
    </row>
    <row r="430" spans="3:5">
      <c r="C430" s="157" t="s">
        <v>643</v>
      </c>
      <c r="D430" s="157">
        <v>5</v>
      </c>
      <c r="E430" t="str">
        <f t="shared" si="5"/>
        <v>מסלול ב'</v>
      </c>
    </row>
    <row r="431" spans="3:5">
      <c r="C431" s="157" t="s">
        <v>644</v>
      </c>
      <c r="D431" s="157">
        <v>3</v>
      </c>
      <c r="E431" t="str">
        <f t="shared" si="5"/>
        <v>מסלול א'</v>
      </c>
    </row>
    <row r="432" spans="3:5">
      <c r="C432" s="157" t="s">
        <v>759</v>
      </c>
      <c r="D432" s="157">
        <v>8</v>
      </c>
      <c r="E432" t="str">
        <f t="shared" si="5"/>
        <v>מסלול ב'</v>
      </c>
    </row>
    <row r="433" spans="3:5">
      <c r="C433" s="157" t="s">
        <v>645</v>
      </c>
      <c r="D433" s="157">
        <v>9</v>
      </c>
      <c r="E433" t="str">
        <f t="shared" si="5"/>
        <v>מסלול ב'</v>
      </c>
    </row>
    <row r="434" spans="3:5">
      <c r="C434" s="157" t="s">
        <v>646</v>
      </c>
      <c r="D434" s="157">
        <v>1</v>
      </c>
      <c r="E434" t="str">
        <f t="shared" si="5"/>
        <v>מסלול א'</v>
      </c>
    </row>
    <row r="435" spans="3:5">
      <c r="C435" s="157" t="s">
        <v>760</v>
      </c>
      <c r="D435" s="157">
        <v>7</v>
      </c>
      <c r="E435" t="str">
        <f t="shared" si="5"/>
        <v>מסלול ב'</v>
      </c>
    </row>
    <row r="436" spans="3:5">
      <c r="C436" s="157"/>
      <c r="D436" s="157"/>
    </row>
    <row r="437" spans="3:5">
      <c r="C437" s="157"/>
      <c r="D437" s="157"/>
    </row>
    <row r="438" spans="3:5">
      <c r="C438" s="157"/>
      <c r="D438" s="157"/>
    </row>
    <row r="439" spans="3:5">
      <c r="C439" s="157"/>
      <c r="D439" s="157"/>
    </row>
    <row r="440" spans="3:5">
      <c r="C440" s="157"/>
      <c r="D440" s="157"/>
    </row>
    <row r="441" spans="3:5">
      <c r="C441" s="157"/>
      <c r="D441" s="157"/>
    </row>
    <row r="442" spans="3:5">
      <c r="C442" s="157"/>
      <c r="D442" s="157"/>
    </row>
    <row r="443" spans="3:5">
      <c r="C443" s="157"/>
      <c r="D443" s="157"/>
    </row>
    <row r="444" spans="3:5">
      <c r="C444" s="157"/>
      <c r="D444" s="157"/>
    </row>
    <row r="445" spans="3:5">
      <c r="C445" s="157"/>
      <c r="D445" s="157"/>
    </row>
    <row r="446" spans="3:5">
      <c r="C446" s="157"/>
      <c r="D446" s="157"/>
    </row>
    <row r="447" spans="3:5">
      <c r="C447" s="157"/>
      <c r="D447" s="157"/>
    </row>
    <row r="448" spans="3:5">
      <c r="C448" s="157"/>
      <c r="D448" s="157"/>
    </row>
    <row r="449" spans="3:4">
      <c r="C449" s="157"/>
      <c r="D449" s="157"/>
    </row>
    <row r="450" spans="3:4">
      <c r="C450" s="157"/>
      <c r="D450" s="157"/>
    </row>
    <row r="451" spans="3:4">
      <c r="C451" s="157"/>
      <c r="D451" s="157"/>
    </row>
    <row r="452" spans="3:4">
      <c r="C452" s="157"/>
      <c r="D452" s="157"/>
    </row>
    <row r="453" spans="3:4">
      <c r="C453" s="157"/>
      <c r="D453" s="157"/>
    </row>
    <row r="454" spans="3:4">
      <c r="C454" s="157"/>
      <c r="D454" s="157"/>
    </row>
    <row r="455" spans="3:4">
      <c r="C455" s="157"/>
      <c r="D455" s="157"/>
    </row>
    <row r="456" spans="3:4">
      <c r="C456" s="157"/>
      <c r="D456" s="157"/>
    </row>
    <row r="457" spans="3:4">
      <c r="C457" s="157"/>
      <c r="D457" s="157"/>
    </row>
    <row r="458" spans="3:4">
      <c r="C458" s="157"/>
      <c r="D458" s="157"/>
    </row>
    <row r="459" spans="3:4">
      <c r="C459" s="157"/>
      <c r="D459" s="157"/>
    </row>
    <row r="460" spans="3:4">
      <c r="C460" s="157"/>
      <c r="D460" s="157"/>
    </row>
    <row r="461" spans="3:4">
      <c r="C461" s="157"/>
      <c r="D461" s="157"/>
    </row>
    <row r="462" spans="3:4">
      <c r="C462" s="157"/>
      <c r="D462" s="157"/>
    </row>
    <row r="463" spans="3:4">
      <c r="C463" s="157"/>
      <c r="D463" s="157"/>
    </row>
    <row r="464" spans="3:4">
      <c r="C464" s="157"/>
      <c r="D464" s="157"/>
    </row>
    <row r="465" spans="3:4">
      <c r="C465" s="157"/>
      <c r="D465" s="157"/>
    </row>
    <row r="466" spans="3:4">
      <c r="C466" s="157"/>
      <c r="D466" s="157"/>
    </row>
    <row r="467" spans="3:4">
      <c r="C467" s="157"/>
      <c r="D467" s="157"/>
    </row>
    <row r="468" spans="3:4">
      <c r="C468" s="157"/>
      <c r="D468" s="157"/>
    </row>
    <row r="469" spans="3:4">
      <c r="C469" s="157"/>
      <c r="D469" s="157"/>
    </row>
    <row r="470" spans="3:4">
      <c r="C470" s="157"/>
      <c r="D470" s="157"/>
    </row>
    <row r="471" spans="3:4">
      <c r="C471" s="157"/>
      <c r="D471" s="157"/>
    </row>
    <row r="472" spans="3:4">
      <c r="C472" s="157"/>
      <c r="D472" s="157"/>
    </row>
    <row r="473" spans="3:4">
      <c r="C473" s="157"/>
      <c r="D473" s="157"/>
    </row>
    <row r="474" spans="3:4">
      <c r="C474" s="157"/>
      <c r="D474" s="157"/>
    </row>
    <row r="475" spans="3:4">
      <c r="C475" s="157"/>
      <c r="D475" s="157"/>
    </row>
    <row r="476" spans="3:4">
      <c r="C476" s="157"/>
      <c r="D476" s="157"/>
    </row>
    <row r="477" spans="3:4">
      <c r="C477" s="157"/>
      <c r="D477" s="157"/>
    </row>
    <row r="478" spans="3:4">
      <c r="C478" s="157"/>
      <c r="D478" s="157"/>
    </row>
    <row r="479" spans="3:4">
      <c r="C479" s="157"/>
      <c r="D479" s="157"/>
    </row>
    <row r="480" spans="3:4">
      <c r="C480" s="157"/>
      <c r="D480" s="157"/>
    </row>
    <row r="481" spans="3:4">
      <c r="C481" s="157"/>
      <c r="D481" s="157"/>
    </row>
    <row r="482" spans="3:4">
      <c r="C482" s="157"/>
      <c r="D482" s="157"/>
    </row>
    <row r="483" spans="3:4">
      <c r="C483" s="157"/>
      <c r="D483" s="157"/>
    </row>
    <row r="484" spans="3:4">
      <c r="C484" s="157"/>
      <c r="D484" s="157"/>
    </row>
    <row r="485" spans="3:4">
      <c r="C485" s="157"/>
      <c r="D485" s="157"/>
    </row>
    <row r="486" spans="3:4">
      <c r="C486" s="157"/>
      <c r="D486" s="157"/>
    </row>
    <row r="487" spans="3:4">
      <c r="C487" s="157"/>
      <c r="D487" s="157"/>
    </row>
    <row r="488" spans="3:4">
      <c r="C488" s="157"/>
      <c r="D488" s="157"/>
    </row>
    <row r="489" spans="3:4">
      <c r="C489" s="157"/>
      <c r="D489" s="157"/>
    </row>
    <row r="490" spans="3:4">
      <c r="C490" s="157"/>
      <c r="D490" s="157"/>
    </row>
    <row r="491" spans="3:4">
      <c r="C491" s="157"/>
      <c r="D491" s="157"/>
    </row>
    <row r="492" spans="3:4">
      <c r="C492" s="157"/>
      <c r="D492" s="157"/>
    </row>
    <row r="493" spans="3:4">
      <c r="C493" s="157"/>
      <c r="D493" s="157"/>
    </row>
    <row r="494" spans="3:4">
      <c r="C494" s="157"/>
      <c r="D494" s="157"/>
    </row>
    <row r="495" spans="3:4">
      <c r="C495" s="157"/>
      <c r="D495" s="157"/>
    </row>
    <row r="496" spans="3:4">
      <c r="C496" s="157"/>
      <c r="D496" s="157"/>
    </row>
    <row r="497" spans="3:4">
      <c r="C497" s="157"/>
      <c r="D497" s="157"/>
    </row>
    <row r="498" spans="3:4">
      <c r="C498" s="157"/>
      <c r="D498" s="157"/>
    </row>
    <row r="499" spans="3:4">
      <c r="C499" s="157"/>
      <c r="D499" s="157"/>
    </row>
    <row r="500" spans="3:4">
      <c r="C500" s="157"/>
      <c r="D500" s="157"/>
    </row>
    <row r="501" spans="3:4">
      <c r="C501" s="157"/>
      <c r="D501" s="157"/>
    </row>
    <row r="502" spans="3:4">
      <c r="C502" s="157"/>
      <c r="D502" s="157"/>
    </row>
    <row r="503" spans="3:4">
      <c r="C503" s="157"/>
      <c r="D503" s="157"/>
    </row>
    <row r="504" spans="3:4">
      <c r="C504" s="157"/>
      <c r="D504" s="157"/>
    </row>
    <row r="505" spans="3:4">
      <c r="C505" s="157"/>
      <c r="D505" s="157"/>
    </row>
    <row r="506" spans="3:4">
      <c r="C506" s="157"/>
      <c r="D506" s="157"/>
    </row>
    <row r="507" spans="3:4">
      <c r="C507" s="157"/>
      <c r="D507" s="157"/>
    </row>
    <row r="508" spans="3:4">
      <c r="C508" s="157"/>
      <c r="D508" s="157"/>
    </row>
    <row r="509" spans="3:4">
      <c r="C509" s="157"/>
      <c r="D509" s="157"/>
    </row>
    <row r="510" spans="3:4">
      <c r="C510" s="157"/>
      <c r="D510" s="157"/>
    </row>
    <row r="511" spans="3:4">
      <c r="C511" s="157"/>
      <c r="D511" s="157"/>
    </row>
    <row r="512" spans="3:4">
      <c r="C512" s="157"/>
      <c r="D512" s="157"/>
    </row>
    <row r="513" spans="3:4">
      <c r="C513" s="157"/>
      <c r="D513" s="157"/>
    </row>
    <row r="514" spans="3:4">
      <c r="C514" s="157"/>
      <c r="D514" s="157"/>
    </row>
    <row r="515" spans="3:4">
      <c r="C515" s="157"/>
      <c r="D515" s="157"/>
    </row>
    <row r="516" spans="3:4">
      <c r="C516" s="157"/>
      <c r="D516" s="157"/>
    </row>
    <row r="517" spans="3:4">
      <c r="C517" s="157"/>
      <c r="D517" s="157"/>
    </row>
    <row r="518" spans="3:4">
      <c r="C518" s="157"/>
      <c r="D518" s="157"/>
    </row>
    <row r="519" spans="3:4">
      <c r="C519" s="157"/>
      <c r="D519" s="157"/>
    </row>
    <row r="520" spans="3:4">
      <c r="C520" s="157"/>
      <c r="D520" s="157"/>
    </row>
    <row r="521" spans="3:4">
      <c r="C521" s="157"/>
      <c r="D521" s="157"/>
    </row>
    <row r="522" spans="3:4">
      <c r="C522" s="157"/>
      <c r="D522" s="157"/>
    </row>
    <row r="523" spans="3:4">
      <c r="C523" s="157"/>
      <c r="D523" s="157"/>
    </row>
    <row r="524" spans="3:4">
      <c r="C524" s="157"/>
      <c r="D524" s="157"/>
    </row>
    <row r="525" spans="3:4">
      <c r="C525" s="157"/>
      <c r="D525" s="157"/>
    </row>
    <row r="526" spans="3:4">
      <c r="C526" s="157"/>
      <c r="D526" s="157"/>
    </row>
    <row r="527" spans="3:4">
      <c r="C527" s="157"/>
      <c r="D527" s="157"/>
    </row>
    <row r="528" spans="3:4">
      <c r="C528" s="157"/>
      <c r="D528" s="157"/>
    </row>
    <row r="529" spans="3:4">
      <c r="C529" s="157"/>
      <c r="D529" s="157"/>
    </row>
    <row r="530" spans="3:4">
      <c r="C530" s="157"/>
      <c r="D530" s="157"/>
    </row>
    <row r="531" spans="3:4">
      <c r="C531" s="157"/>
      <c r="D531" s="157"/>
    </row>
    <row r="532" spans="3:4">
      <c r="C532" s="157"/>
      <c r="D532" s="157"/>
    </row>
    <row r="533" spans="3:4">
      <c r="C533" s="157"/>
      <c r="D533" s="157"/>
    </row>
    <row r="534" spans="3:4">
      <c r="C534" s="157"/>
      <c r="D534" s="157"/>
    </row>
    <row r="535" spans="3:4">
      <c r="C535" s="157"/>
      <c r="D535" s="157"/>
    </row>
    <row r="536" spans="3:4">
      <c r="C536" s="157"/>
      <c r="D536" s="157"/>
    </row>
    <row r="537" spans="3:4">
      <c r="C537" s="157"/>
      <c r="D537" s="157"/>
    </row>
    <row r="538" spans="3:4">
      <c r="C538" s="157"/>
      <c r="D538" s="157"/>
    </row>
    <row r="539" spans="3:4">
      <c r="C539" s="157"/>
      <c r="D539" s="157"/>
    </row>
    <row r="540" spans="3:4">
      <c r="C540" s="157"/>
      <c r="D540" s="157"/>
    </row>
    <row r="541" spans="3:4">
      <c r="C541" s="157"/>
      <c r="D541" s="157"/>
    </row>
    <row r="542" spans="3:4">
      <c r="C542" s="157"/>
      <c r="D542" s="157"/>
    </row>
    <row r="543" spans="3:4">
      <c r="C543" s="157"/>
      <c r="D543" s="157"/>
    </row>
    <row r="544" spans="3:4">
      <c r="C544" s="157"/>
      <c r="D544" s="157"/>
    </row>
    <row r="545" spans="3:4">
      <c r="C545" s="157"/>
      <c r="D545" s="157"/>
    </row>
    <row r="546" spans="3:4">
      <c r="C546" s="157"/>
      <c r="D546" s="157"/>
    </row>
    <row r="547" spans="3:4">
      <c r="C547" s="157"/>
      <c r="D547" s="157"/>
    </row>
    <row r="548" spans="3:4">
      <c r="C548" s="157"/>
      <c r="D548" s="157"/>
    </row>
    <row r="549" spans="3:4">
      <c r="C549" s="157"/>
      <c r="D549" s="157"/>
    </row>
    <row r="550" spans="3:4">
      <c r="C550" s="157"/>
      <c r="D550" s="157"/>
    </row>
    <row r="551" spans="3:4">
      <c r="C551" s="157"/>
      <c r="D551" s="157"/>
    </row>
    <row r="552" spans="3:4">
      <c r="C552" s="157"/>
      <c r="D552" s="157"/>
    </row>
    <row r="553" spans="3:4">
      <c r="C553" s="157"/>
      <c r="D553" s="157"/>
    </row>
    <row r="554" spans="3:4">
      <c r="C554" s="157"/>
      <c r="D554" s="157"/>
    </row>
    <row r="555" spans="3:4">
      <c r="C555" s="157"/>
      <c r="D555" s="157"/>
    </row>
    <row r="556" spans="3:4">
      <c r="C556" s="157"/>
      <c r="D556" s="157"/>
    </row>
    <row r="557" spans="3:4">
      <c r="C557" s="157"/>
      <c r="D557" s="157"/>
    </row>
    <row r="558" spans="3:4">
      <c r="C558" s="157"/>
      <c r="D558" s="157"/>
    </row>
    <row r="559" spans="3:4">
      <c r="C559" s="157"/>
      <c r="D559" s="157"/>
    </row>
    <row r="560" spans="3:4">
      <c r="C560" s="157"/>
      <c r="D560" s="157"/>
    </row>
    <row r="561" spans="3:4">
      <c r="C561" s="157"/>
      <c r="D561" s="157"/>
    </row>
    <row r="562" spans="3:4">
      <c r="C562" s="157"/>
      <c r="D562" s="157"/>
    </row>
    <row r="563" spans="3:4">
      <c r="C563" s="157"/>
      <c r="D563" s="157"/>
    </row>
    <row r="564" spans="3:4">
      <c r="C564" s="157"/>
      <c r="D564" s="157"/>
    </row>
    <row r="565" spans="3:4">
      <c r="C565" s="157"/>
      <c r="D565" s="157"/>
    </row>
    <row r="566" spans="3:4">
      <c r="C566" s="157"/>
      <c r="D566" s="157"/>
    </row>
    <row r="567" spans="3:4">
      <c r="C567" s="157"/>
      <c r="D567" s="157"/>
    </row>
    <row r="568" spans="3:4">
      <c r="C568" s="157"/>
      <c r="D568" s="157"/>
    </row>
    <row r="569" spans="3:4">
      <c r="C569" s="157"/>
      <c r="D569" s="157"/>
    </row>
    <row r="570" spans="3:4">
      <c r="C570" s="157"/>
      <c r="D570" s="157"/>
    </row>
    <row r="571" spans="3:4">
      <c r="C571" s="157"/>
      <c r="D571" s="157"/>
    </row>
    <row r="572" spans="3:4">
      <c r="C572" s="157"/>
      <c r="D572" s="157"/>
    </row>
    <row r="573" spans="3:4">
      <c r="C573" s="157"/>
      <c r="D573" s="157"/>
    </row>
    <row r="574" spans="3:4">
      <c r="C574" s="157"/>
      <c r="D574" s="157"/>
    </row>
    <row r="575" spans="3:4">
      <c r="C575" s="157"/>
      <c r="D575" s="157"/>
    </row>
    <row r="576" spans="3:4">
      <c r="C576" s="157"/>
      <c r="D576" s="157"/>
    </row>
    <row r="577" spans="3:4">
      <c r="C577" s="157"/>
      <c r="D577" s="157"/>
    </row>
    <row r="578" spans="3:4">
      <c r="C578" s="157"/>
      <c r="D578" s="157"/>
    </row>
    <row r="579" spans="3:4">
      <c r="C579" s="157"/>
      <c r="D579" s="157"/>
    </row>
    <row r="580" spans="3:4">
      <c r="C580" s="157"/>
      <c r="D580" s="157"/>
    </row>
    <row r="581" spans="3:4">
      <c r="C581" s="157"/>
      <c r="D581" s="157"/>
    </row>
    <row r="582" spans="3:4">
      <c r="C582" s="157"/>
      <c r="D582" s="157"/>
    </row>
    <row r="583" spans="3:4">
      <c r="C583" s="157"/>
      <c r="D583" s="157"/>
    </row>
    <row r="584" spans="3:4">
      <c r="C584" s="157"/>
      <c r="D584" s="157"/>
    </row>
    <row r="585" spans="3:4">
      <c r="C585" s="157"/>
      <c r="D585" s="157"/>
    </row>
    <row r="586" spans="3:4">
      <c r="C586" s="157"/>
      <c r="D586" s="157"/>
    </row>
    <row r="587" spans="3:4">
      <c r="C587" s="157"/>
      <c r="D587" s="157"/>
    </row>
    <row r="588" spans="3:4">
      <c r="C588" s="157"/>
      <c r="D588" s="157"/>
    </row>
    <row r="589" spans="3:4">
      <c r="C589" s="157"/>
      <c r="D589" s="157"/>
    </row>
    <row r="590" spans="3:4">
      <c r="C590" s="157"/>
      <c r="D590" s="157"/>
    </row>
    <row r="591" spans="3:4">
      <c r="C591" s="157"/>
      <c r="D591" s="157"/>
    </row>
    <row r="592" spans="3:4">
      <c r="C592" s="157"/>
      <c r="D592" s="157"/>
    </row>
    <row r="593" spans="3:4">
      <c r="C593" s="157"/>
      <c r="D593" s="157"/>
    </row>
    <row r="594" spans="3:4">
      <c r="C594" s="157"/>
      <c r="D594" s="157"/>
    </row>
    <row r="595" spans="3:4">
      <c r="C595" s="157"/>
      <c r="D595" s="157"/>
    </row>
    <row r="596" spans="3:4">
      <c r="C596" s="157"/>
      <c r="D596" s="157"/>
    </row>
    <row r="597" spans="3:4">
      <c r="C597" s="157"/>
      <c r="D597" s="157"/>
    </row>
    <row r="598" spans="3:4">
      <c r="C598" s="157"/>
      <c r="D598" s="157"/>
    </row>
    <row r="599" spans="3:4">
      <c r="C599" s="157"/>
      <c r="D599" s="157"/>
    </row>
    <row r="600" spans="3:4">
      <c r="C600" s="157"/>
      <c r="D600" s="157"/>
    </row>
    <row r="601" spans="3:4">
      <c r="C601" s="157"/>
      <c r="D601" s="157"/>
    </row>
    <row r="602" spans="3:4">
      <c r="C602" s="157"/>
      <c r="D602" s="157"/>
    </row>
    <row r="603" spans="3:4">
      <c r="C603" s="157"/>
      <c r="D603" s="157"/>
    </row>
    <row r="604" spans="3:4">
      <c r="C604" s="157"/>
      <c r="D604" s="157"/>
    </row>
    <row r="605" spans="3:4">
      <c r="C605" s="157"/>
      <c r="D605" s="157"/>
    </row>
    <row r="606" spans="3:4">
      <c r="C606" s="157"/>
      <c r="D606" s="157"/>
    </row>
    <row r="607" spans="3:4">
      <c r="C607" s="157"/>
      <c r="D607" s="157"/>
    </row>
    <row r="608" spans="3:4">
      <c r="C608" s="157"/>
      <c r="D608" s="157"/>
    </row>
    <row r="609" spans="3:4">
      <c r="C609" s="157"/>
      <c r="D609" s="157"/>
    </row>
    <row r="610" spans="3:4">
      <c r="C610" s="157"/>
      <c r="D610" s="157"/>
    </row>
    <row r="611" spans="3:4">
      <c r="C611" s="157"/>
      <c r="D611" s="157"/>
    </row>
    <row r="612" spans="3:4">
      <c r="C612" s="157"/>
      <c r="D612" s="157"/>
    </row>
    <row r="613" spans="3:4">
      <c r="C613" s="157"/>
      <c r="D613" s="157"/>
    </row>
    <row r="614" spans="3:4">
      <c r="C614" s="157"/>
      <c r="D614" s="157"/>
    </row>
    <row r="615" spans="3:4">
      <c r="C615" s="157"/>
      <c r="D615" s="157"/>
    </row>
    <row r="616" spans="3:4">
      <c r="C616" s="157"/>
      <c r="D616" s="157"/>
    </row>
    <row r="617" spans="3:4">
      <c r="C617" s="157"/>
      <c r="D617" s="157"/>
    </row>
    <row r="618" spans="3:4">
      <c r="C618" s="157"/>
      <c r="D618" s="157"/>
    </row>
    <row r="619" spans="3:4">
      <c r="C619" s="157"/>
      <c r="D619" s="157"/>
    </row>
    <row r="620" spans="3:4">
      <c r="C620" s="157"/>
      <c r="D620" s="157"/>
    </row>
    <row r="621" spans="3:4">
      <c r="C621" s="157"/>
      <c r="D621" s="157"/>
    </row>
    <row r="622" spans="3:4">
      <c r="C622" s="157"/>
      <c r="D622" s="157"/>
    </row>
    <row r="623" spans="3:4">
      <c r="C623" s="157"/>
      <c r="D623" s="157"/>
    </row>
    <row r="624" spans="3:4">
      <c r="C624" s="157"/>
      <c r="D624" s="157"/>
    </row>
    <row r="625" spans="3:4">
      <c r="C625" s="157"/>
      <c r="D625" s="157"/>
    </row>
    <row r="626" spans="3:4">
      <c r="C626" s="157"/>
      <c r="D626" s="157"/>
    </row>
    <row r="627" spans="3:4">
      <c r="C627" s="157"/>
      <c r="D627" s="157"/>
    </row>
    <row r="628" spans="3:4">
      <c r="C628" s="157"/>
      <c r="D628" s="157"/>
    </row>
    <row r="629" spans="3:4">
      <c r="C629" s="157"/>
      <c r="D629" s="157"/>
    </row>
    <row r="630" spans="3:4">
      <c r="C630" s="157"/>
      <c r="D630" s="157"/>
    </row>
    <row r="631" spans="3:4">
      <c r="C631" s="157"/>
      <c r="D631" s="157"/>
    </row>
    <row r="632" spans="3:4">
      <c r="C632" s="157"/>
      <c r="D632" s="157"/>
    </row>
    <row r="633" spans="3:4">
      <c r="C633" s="157"/>
      <c r="D633" s="157"/>
    </row>
    <row r="634" spans="3:4">
      <c r="C634" s="157"/>
      <c r="D634" s="157"/>
    </row>
    <row r="635" spans="3:4">
      <c r="C635" s="157"/>
      <c r="D635" s="157"/>
    </row>
    <row r="636" spans="3:4">
      <c r="C636" s="157"/>
      <c r="D636" s="157"/>
    </row>
    <row r="637" spans="3:4">
      <c r="C637" s="157"/>
      <c r="D637" s="157"/>
    </row>
    <row r="638" spans="3:4">
      <c r="C638" s="157"/>
      <c r="D638" s="157"/>
    </row>
    <row r="639" spans="3:4">
      <c r="C639" s="157"/>
      <c r="D639" s="157"/>
    </row>
    <row r="640" spans="3:4">
      <c r="C640" s="157"/>
      <c r="D640" s="157"/>
    </row>
    <row r="641" spans="3:4">
      <c r="C641" s="157"/>
      <c r="D641" s="157"/>
    </row>
    <row r="642" spans="3:4">
      <c r="C642" s="157"/>
      <c r="D642" s="157"/>
    </row>
    <row r="643" spans="3:4">
      <c r="C643" s="157"/>
      <c r="D643" s="157"/>
    </row>
    <row r="644" spans="3:4">
      <c r="C644" s="157"/>
      <c r="D644" s="157"/>
    </row>
    <row r="645" spans="3:4">
      <c r="C645" s="157"/>
      <c r="D645" s="157"/>
    </row>
    <row r="646" spans="3:4">
      <c r="C646" s="157"/>
      <c r="D646" s="157"/>
    </row>
    <row r="647" spans="3:4">
      <c r="C647" s="157"/>
      <c r="D647" s="157"/>
    </row>
    <row r="648" spans="3:4">
      <c r="C648" s="157"/>
      <c r="D648" s="157"/>
    </row>
    <row r="649" spans="3:4">
      <c r="C649" s="157"/>
      <c r="D649" s="157"/>
    </row>
    <row r="650" spans="3:4">
      <c r="C650" s="157"/>
      <c r="D650" s="157"/>
    </row>
    <row r="651" spans="3:4">
      <c r="C651" s="157"/>
      <c r="D651" s="157"/>
    </row>
    <row r="652" spans="3:4">
      <c r="C652" s="157"/>
      <c r="D652" s="157"/>
    </row>
    <row r="653" spans="3:4">
      <c r="C653" s="157"/>
      <c r="D653" s="157"/>
    </row>
    <row r="654" spans="3:4">
      <c r="C654" s="157"/>
      <c r="D654" s="157"/>
    </row>
    <row r="655" spans="3:4">
      <c r="C655" s="157"/>
      <c r="D655" s="157"/>
    </row>
    <row r="656" spans="3:4">
      <c r="C656" s="157"/>
      <c r="D656" s="157"/>
    </row>
    <row r="657" spans="3:4">
      <c r="C657" s="157"/>
      <c r="D657" s="157"/>
    </row>
    <row r="658" spans="3:4">
      <c r="C658" s="157"/>
      <c r="D658" s="157"/>
    </row>
    <row r="659" spans="3:4">
      <c r="C659" s="157"/>
      <c r="D659" s="157"/>
    </row>
    <row r="660" spans="3:4">
      <c r="C660" s="157"/>
      <c r="D660" s="157"/>
    </row>
    <row r="661" spans="3:4">
      <c r="C661" s="157"/>
      <c r="D661" s="157"/>
    </row>
    <row r="662" spans="3:4">
      <c r="C662" s="157"/>
      <c r="D662" s="157"/>
    </row>
    <row r="663" spans="3:4">
      <c r="C663" s="157"/>
      <c r="D663" s="157"/>
    </row>
    <row r="664" spans="3:4">
      <c r="C664" s="157"/>
      <c r="D664" s="157"/>
    </row>
    <row r="665" spans="3:4">
      <c r="C665" s="157"/>
      <c r="D665" s="157"/>
    </row>
    <row r="666" spans="3:4">
      <c r="C666" s="157"/>
      <c r="D666" s="157"/>
    </row>
    <row r="667" spans="3:4">
      <c r="C667" s="157"/>
      <c r="D667" s="157"/>
    </row>
    <row r="668" spans="3:4">
      <c r="C668" s="157"/>
      <c r="D668" s="157"/>
    </row>
    <row r="669" spans="3:4">
      <c r="C669" s="157"/>
      <c r="D669" s="157"/>
    </row>
    <row r="670" spans="3:4">
      <c r="C670" s="157"/>
      <c r="D670" s="157"/>
    </row>
    <row r="671" spans="3:4">
      <c r="C671" s="157"/>
      <c r="D671" s="157"/>
    </row>
    <row r="672" spans="3:4">
      <c r="C672" s="157"/>
      <c r="D672" s="157"/>
    </row>
    <row r="673" spans="3:4">
      <c r="C673" s="157"/>
      <c r="D673" s="157"/>
    </row>
    <row r="674" spans="3:4">
      <c r="C674" s="157"/>
      <c r="D674" s="157"/>
    </row>
    <row r="675" spans="3:4">
      <c r="C675" s="157"/>
      <c r="D675" s="157"/>
    </row>
    <row r="676" spans="3:4">
      <c r="C676" s="157"/>
      <c r="D676" s="157"/>
    </row>
    <row r="677" spans="3:4">
      <c r="C677" s="157"/>
      <c r="D677" s="157"/>
    </row>
    <row r="678" spans="3:4">
      <c r="C678" s="157"/>
      <c r="D678" s="157"/>
    </row>
    <row r="679" spans="3:4">
      <c r="C679" s="157"/>
      <c r="D679" s="157"/>
    </row>
    <row r="680" spans="3:4">
      <c r="C680" s="157"/>
      <c r="D680" s="157"/>
    </row>
    <row r="681" spans="3:4">
      <c r="C681" s="157"/>
      <c r="D681" s="157"/>
    </row>
    <row r="682" spans="3:4">
      <c r="C682" s="157"/>
      <c r="D682" s="157"/>
    </row>
    <row r="683" spans="3:4">
      <c r="C683" s="157"/>
      <c r="D683" s="157"/>
    </row>
    <row r="684" spans="3:4">
      <c r="C684" s="157"/>
      <c r="D684" s="157"/>
    </row>
    <row r="685" spans="3:4">
      <c r="C685" s="157"/>
      <c r="D685" s="157"/>
    </row>
    <row r="686" spans="3:4">
      <c r="C686" s="157"/>
      <c r="D686" s="157"/>
    </row>
    <row r="687" spans="3:4">
      <c r="C687" s="157"/>
      <c r="D687" s="157"/>
    </row>
    <row r="688" spans="3:4">
      <c r="C688" s="157"/>
      <c r="D688" s="157"/>
    </row>
    <row r="689" spans="3:4">
      <c r="C689" s="157"/>
      <c r="D689" s="157"/>
    </row>
    <row r="690" spans="3:4">
      <c r="C690" s="157"/>
      <c r="D690" s="157"/>
    </row>
    <row r="691" spans="3:4">
      <c r="C691" s="157"/>
      <c r="D691" s="157"/>
    </row>
    <row r="692" spans="3:4">
      <c r="C692" s="157"/>
      <c r="D692" s="157"/>
    </row>
    <row r="693" spans="3:4">
      <c r="C693" s="157"/>
      <c r="D693" s="157"/>
    </row>
    <row r="694" spans="3:4">
      <c r="C694" s="157"/>
      <c r="D694" s="157"/>
    </row>
    <row r="695" spans="3:4">
      <c r="C695" s="157"/>
      <c r="D695" s="157"/>
    </row>
    <row r="696" spans="3:4">
      <c r="C696" s="157"/>
      <c r="D696" s="157"/>
    </row>
    <row r="697" spans="3:4">
      <c r="C697" s="157"/>
      <c r="D697" s="157"/>
    </row>
    <row r="698" spans="3:4">
      <c r="C698" s="157"/>
      <c r="D698" s="157"/>
    </row>
    <row r="699" spans="3:4">
      <c r="C699" s="157"/>
      <c r="D699" s="157"/>
    </row>
    <row r="700" spans="3:4">
      <c r="C700" s="157"/>
      <c r="D700" s="157"/>
    </row>
    <row r="701" spans="3:4">
      <c r="C701" s="157"/>
      <c r="D701" s="157"/>
    </row>
    <row r="702" spans="3:4">
      <c r="C702" s="157"/>
      <c r="D702" s="157"/>
    </row>
    <row r="703" spans="3:4">
      <c r="C703" s="157"/>
      <c r="D703" s="157"/>
    </row>
    <row r="704" spans="3:4">
      <c r="C704" s="157"/>
      <c r="D704" s="157"/>
    </row>
    <row r="705" spans="3:4">
      <c r="C705" s="157"/>
      <c r="D705" s="157"/>
    </row>
    <row r="706" spans="3:4">
      <c r="C706" s="157"/>
      <c r="D706" s="157"/>
    </row>
    <row r="707" spans="3:4">
      <c r="C707" s="157"/>
      <c r="D707" s="157"/>
    </row>
    <row r="708" spans="3:4">
      <c r="C708" s="157"/>
      <c r="D708" s="157"/>
    </row>
    <row r="709" spans="3:4">
      <c r="C709" s="157"/>
      <c r="D709" s="157"/>
    </row>
    <row r="710" spans="3:4">
      <c r="C710" s="157"/>
      <c r="D710" s="157"/>
    </row>
    <row r="711" spans="3:4">
      <c r="C711" s="157"/>
      <c r="D711" s="157"/>
    </row>
    <row r="712" spans="3:4">
      <c r="C712" s="157"/>
      <c r="D712" s="157"/>
    </row>
    <row r="713" spans="3:4">
      <c r="C713" s="157"/>
      <c r="D713" s="157"/>
    </row>
    <row r="714" spans="3:4">
      <c r="C714" s="157"/>
      <c r="D714" s="157"/>
    </row>
    <row r="715" spans="3:4">
      <c r="C715" s="157"/>
      <c r="D715" s="157"/>
    </row>
    <row r="716" spans="3:4">
      <c r="C716" s="157"/>
      <c r="D716" s="157"/>
    </row>
    <row r="717" spans="3:4">
      <c r="C717" s="157"/>
      <c r="D717" s="157"/>
    </row>
    <row r="718" spans="3:4">
      <c r="C718" s="157"/>
      <c r="D718" s="157"/>
    </row>
    <row r="719" spans="3:4">
      <c r="C719" s="157"/>
      <c r="D719" s="157"/>
    </row>
    <row r="720" spans="3:4">
      <c r="C720" s="157"/>
      <c r="D720" s="157"/>
    </row>
    <row r="721" spans="3:4">
      <c r="C721" s="157"/>
      <c r="D721" s="157"/>
    </row>
    <row r="722" spans="3:4">
      <c r="C722" s="157"/>
      <c r="D722" s="157"/>
    </row>
    <row r="723" spans="3:4">
      <c r="C723" s="157"/>
      <c r="D723" s="157"/>
    </row>
    <row r="724" spans="3:4">
      <c r="C724" s="157"/>
      <c r="D724" s="157"/>
    </row>
    <row r="725" spans="3:4">
      <c r="C725" s="157"/>
      <c r="D725" s="157"/>
    </row>
    <row r="726" spans="3:4">
      <c r="C726" s="157"/>
      <c r="D726" s="157"/>
    </row>
    <row r="727" spans="3:4">
      <c r="C727" s="157"/>
      <c r="D727" s="157"/>
    </row>
    <row r="728" spans="3:4">
      <c r="C728" s="157"/>
      <c r="D728" s="157"/>
    </row>
    <row r="729" spans="3:4">
      <c r="C729" s="157"/>
      <c r="D729" s="157"/>
    </row>
    <row r="730" spans="3:4">
      <c r="C730" s="157"/>
      <c r="D730" s="157"/>
    </row>
    <row r="731" spans="3:4">
      <c r="C731" s="157"/>
      <c r="D731" s="157"/>
    </row>
    <row r="732" spans="3:4">
      <c r="C732" s="157"/>
      <c r="D732" s="157"/>
    </row>
    <row r="733" spans="3:4">
      <c r="C733" s="157"/>
      <c r="D733" s="157"/>
    </row>
    <row r="734" spans="3:4">
      <c r="C734" s="157"/>
      <c r="D734" s="157"/>
    </row>
    <row r="735" spans="3:4">
      <c r="C735" s="157"/>
      <c r="D735" s="157"/>
    </row>
    <row r="736" spans="3:4">
      <c r="C736" s="157"/>
      <c r="D736" s="157"/>
    </row>
    <row r="737" spans="3:4">
      <c r="C737" s="157"/>
      <c r="D737" s="157"/>
    </row>
    <row r="738" spans="3:4">
      <c r="C738" s="157"/>
      <c r="D738" s="157"/>
    </row>
    <row r="739" spans="3:4">
      <c r="C739" s="157"/>
      <c r="D739" s="157"/>
    </row>
    <row r="740" spans="3:4">
      <c r="C740" s="157"/>
      <c r="D740" s="157"/>
    </row>
    <row r="741" spans="3:4">
      <c r="C741" s="157"/>
      <c r="D741" s="157"/>
    </row>
    <row r="742" spans="3:4">
      <c r="C742" s="157"/>
      <c r="D742" s="157"/>
    </row>
    <row r="743" spans="3:4">
      <c r="C743" s="157"/>
      <c r="D743" s="157"/>
    </row>
    <row r="744" spans="3:4">
      <c r="C744" s="157"/>
      <c r="D744" s="157"/>
    </row>
    <row r="745" spans="3:4">
      <c r="C745" s="157"/>
      <c r="D745" s="157"/>
    </row>
    <row r="746" spans="3:4">
      <c r="C746" s="157"/>
      <c r="D746" s="157"/>
    </row>
    <row r="747" spans="3:4">
      <c r="C747" s="157"/>
      <c r="D747" s="157"/>
    </row>
    <row r="748" spans="3:4">
      <c r="C748" s="157"/>
      <c r="D748" s="157"/>
    </row>
    <row r="749" spans="3:4">
      <c r="C749" s="157"/>
      <c r="D749" s="157"/>
    </row>
    <row r="750" spans="3:4">
      <c r="C750" s="157"/>
      <c r="D750" s="157"/>
    </row>
    <row r="751" spans="3:4">
      <c r="C751" s="157"/>
      <c r="D751" s="157"/>
    </row>
    <row r="752" spans="3:4">
      <c r="C752" s="157"/>
      <c r="D752" s="157"/>
    </row>
    <row r="753" spans="3:4">
      <c r="C753" s="157"/>
      <c r="D753" s="157"/>
    </row>
    <row r="754" spans="3:4">
      <c r="C754" s="157"/>
      <c r="D754" s="157"/>
    </row>
    <row r="755" spans="3:4">
      <c r="C755" s="157"/>
      <c r="D755" s="157"/>
    </row>
    <row r="756" spans="3:4">
      <c r="C756" s="157"/>
      <c r="D756" s="157"/>
    </row>
    <row r="757" spans="3:4">
      <c r="C757" s="157"/>
      <c r="D757" s="157"/>
    </row>
    <row r="758" spans="3:4">
      <c r="C758" s="157"/>
      <c r="D758" s="157"/>
    </row>
    <row r="759" spans="3:4">
      <c r="C759" s="157"/>
      <c r="D759" s="157"/>
    </row>
    <row r="760" spans="3:4">
      <c r="C760" s="157"/>
      <c r="D760" s="157"/>
    </row>
    <row r="761" spans="3:4">
      <c r="C761" s="157"/>
      <c r="D761" s="157"/>
    </row>
    <row r="762" spans="3:4">
      <c r="C762" s="157"/>
      <c r="D762" s="157"/>
    </row>
    <row r="763" spans="3:4">
      <c r="C763" s="157"/>
      <c r="D763" s="157"/>
    </row>
    <row r="764" spans="3:4">
      <c r="C764" s="157"/>
      <c r="D764" s="157"/>
    </row>
    <row r="765" spans="3:4">
      <c r="C765" s="157"/>
      <c r="D765" s="157"/>
    </row>
    <row r="766" spans="3:4">
      <c r="C766" s="157"/>
      <c r="D766" s="157"/>
    </row>
    <row r="767" spans="3:4">
      <c r="C767" s="157"/>
      <c r="D767" s="157"/>
    </row>
    <row r="768" spans="3:4">
      <c r="C768" s="157"/>
      <c r="D768" s="157"/>
    </row>
    <row r="769" spans="3:4">
      <c r="C769" s="157"/>
      <c r="D769" s="157"/>
    </row>
    <row r="770" spans="3:4">
      <c r="C770" s="157"/>
      <c r="D770" s="157"/>
    </row>
    <row r="771" spans="3:4">
      <c r="C771" s="157"/>
      <c r="D771" s="157"/>
    </row>
    <row r="772" spans="3:4">
      <c r="C772" s="157"/>
      <c r="D772" s="157"/>
    </row>
    <row r="773" spans="3:4">
      <c r="C773" s="157"/>
      <c r="D773" s="157"/>
    </row>
    <row r="774" spans="3:4">
      <c r="C774" s="157"/>
      <c r="D774" s="157"/>
    </row>
    <row r="775" spans="3:4">
      <c r="C775" s="157"/>
      <c r="D775" s="157"/>
    </row>
    <row r="776" spans="3:4">
      <c r="C776" s="157"/>
      <c r="D776" s="157"/>
    </row>
    <row r="777" spans="3:4">
      <c r="C777" s="157"/>
      <c r="D777" s="157"/>
    </row>
    <row r="778" spans="3:4">
      <c r="C778" s="157"/>
      <c r="D778" s="157"/>
    </row>
    <row r="779" spans="3:4">
      <c r="C779" s="157"/>
      <c r="D779" s="157"/>
    </row>
    <row r="780" spans="3:4">
      <c r="C780" s="157"/>
      <c r="D780" s="157"/>
    </row>
    <row r="781" spans="3:4">
      <c r="C781" s="157"/>
      <c r="D781" s="157"/>
    </row>
    <row r="782" spans="3:4">
      <c r="C782" s="157"/>
      <c r="D782" s="157"/>
    </row>
    <row r="783" spans="3:4">
      <c r="C783" s="157"/>
      <c r="D783" s="157"/>
    </row>
    <row r="784" spans="3:4">
      <c r="C784" s="157"/>
      <c r="D784" s="157"/>
    </row>
    <row r="785" spans="3:4">
      <c r="C785" s="157"/>
      <c r="D785" s="157"/>
    </row>
    <row r="786" spans="3:4">
      <c r="C786" s="157"/>
      <c r="D786" s="157"/>
    </row>
    <row r="787" spans="3:4">
      <c r="C787" s="157"/>
      <c r="D787" s="157"/>
    </row>
    <row r="788" spans="3:4">
      <c r="C788" s="157"/>
      <c r="D788" s="157"/>
    </row>
    <row r="789" spans="3:4">
      <c r="C789" s="157"/>
      <c r="D789" s="157"/>
    </row>
    <row r="790" spans="3:4">
      <c r="C790" s="157"/>
      <c r="D790" s="157"/>
    </row>
    <row r="791" spans="3:4">
      <c r="C791" s="157"/>
      <c r="D791" s="157"/>
    </row>
    <row r="792" spans="3:4">
      <c r="C792" s="157"/>
      <c r="D792" s="157"/>
    </row>
    <row r="793" spans="3:4">
      <c r="C793" s="157"/>
      <c r="D793" s="157"/>
    </row>
    <row r="794" spans="3:4">
      <c r="C794" s="157"/>
      <c r="D794" s="157"/>
    </row>
    <row r="795" spans="3:4">
      <c r="C795" s="157"/>
      <c r="D795" s="157"/>
    </row>
    <row r="796" spans="3:4">
      <c r="C796" s="157"/>
      <c r="D796" s="157"/>
    </row>
    <row r="797" spans="3:4">
      <c r="C797" s="157"/>
      <c r="D797" s="157"/>
    </row>
    <row r="798" spans="3:4">
      <c r="C798" s="157"/>
      <c r="D798" s="157"/>
    </row>
    <row r="799" spans="3:4">
      <c r="C799" s="157"/>
      <c r="D799" s="157"/>
    </row>
    <row r="800" spans="3:4">
      <c r="C800" s="157"/>
      <c r="D800" s="157"/>
    </row>
    <row r="801" spans="3:4">
      <c r="C801" s="157"/>
      <c r="D801" s="157"/>
    </row>
    <row r="802" spans="3:4">
      <c r="C802" s="157"/>
      <c r="D802" s="157"/>
    </row>
    <row r="803" spans="3:4">
      <c r="C803" s="157"/>
      <c r="D803" s="157"/>
    </row>
    <row r="804" spans="3:4">
      <c r="C804" s="157"/>
      <c r="D804" s="157"/>
    </row>
    <row r="805" spans="3:4">
      <c r="C805" s="157"/>
      <c r="D805" s="157"/>
    </row>
    <row r="806" spans="3:4">
      <c r="C806" s="157"/>
      <c r="D806" s="157"/>
    </row>
    <row r="807" spans="3:4">
      <c r="C807" s="157"/>
      <c r="D807" s="157"/>
    </row>
    <row r="808" spans="3:4">
      <c r="C808" s="157"/>
      <c r="D808" s="157"/>
    </row>
    <row r="809" spans="3:4">
      <c r="C809" s="157"/>
      <c r="D809" s="157"/>
    </row>
    <row r="810" spans="3:4">
      <c r="C810" s="157"/>
      <c r="D810" s="157"/>
    </row>
    <row r="811" spans="3:4">
      <c r="C811" s="157"/>
      <c r="D811" s="157"/>
    </row>
    <row r="812" spans="3:4">
      <c r="C812" s="157"/>
      <c r="D812" s="157"/>
    </row>
    <row r="813" spans="3:4">
      <c r="C813" s="157"/>
      <c r="D813" s="157"/>
    </row>
    <row r="814" spans="3:4">
      <c r="C814" s="157"/>
      <c r="D814" s="157"/>
    </row>
    <row r="815" spans="3:4">
      <c r="C815" s="157"/>
      <c r="D815" s="157"/>
    </row>
    <row r="816" spans="3:4">
      <c r="C816" s="157"/>
      <c r="D816" s="157"/>
    </row>
    <row r="817" spans="3:4">
      <c r="C817" s="157"/>
      <c r="D817" s="157"/>
    </row>
    <row r="818" spans="3:4">
      <c r="C818" s="157"/>
      <c r="D818" s="157"/>
    </row>
    <row r="819" spans="3:4">
      <c r="C819" s="157"/>
      <c r="D819" s="157"/>
    </row>
    <row r="820" spans="3:4">
      <c r="C820" s="157"/>
      <c r="D820" s="157"/>
    </row>
    <row r="821" spans="3:4">
      <c r="C821" s="157"/>
      <c r="D821" s="157"/>
    </row>
    <row r="822" spans="3:4">
      <c r="C822" s="157"/>
      <c r="D822" s="157"/>
    </row>
    <row r="823" spans="3:4">
      <c r="C823" s="157"/>
      <c r="D823" s="157"/>
    </row>
    <row r="824" spans="3:4">
      <c r="C824" s="157"/>
      <c r="D824" s="157"/>
    </row>
    <row r="825" spans="3:4">
      <c r="C825" s="157"/>
      <c r="D825" s="157"/>
    </row>
    <row r="826" spans="3:4">
      <c r="C826" s="157"/>
      <c r="D826" s="157"/>
    </row>
    <row r="827" spans="3:4">
      <c r="C827" s="157"/>
      <c r="D827" s="157"/>
    </row>
    <row r="828" spans="3:4">
      <c r="C828" s="157"/>
      <c r="D828" s="157"/>
    </row>
    <row r="829" spans="3:4">
      <c r="C829" s="157"/>
      <c r="D829" s="157"/>
    </row>
    <row r="830" spans="3:4">
      <c r="C830" s="157"/>
      <c r="D830" s="157"/>
    </row>
    <row r="831" spans="3:4">
      <c r="C831" s="157"/>
      <c r="D831" s="157"/>
    </row>
    <row r="832" spans="3:4">
      <c r="C832" s="157"/>
      <c r="D832" s="157"/>
    </row>
    <row r="833" spans="3:4">
      <c r="C833" s="157"/>
      <c r="D833" s="157"/>
    </row>
    <row r="834" spans="3:4">
      <c r="C834" s="157"/>
      <c r="D834" s="157"/>
    </row>
    <row r="835" spans="3:4">
      <c r="C835" s="157"/>
      <c r="D835" s="157"/>
    </row>
    <row r="836" spans="3:4">
      <c r="C836" s="157"/>
      <c r="D836" s="157"/>
    </row>
    <row r="837" spans="3:4">
      <c r="C837" s="157"/>
      <c r="D837" s="157"/>
    </row>
    <row r="838" spans="3:4">
      <c r="C838" s="157"/>
      <c r="D838" s="157"/>
    </row>
    <row r="839" spans="3:4">
      <c r="C839" s="157"/>
      <c r="D839" s="157"/>
    </row>
    <row r="840" spans="3:4">
      <c r="C840" s="157"/>
      <c r="D840" s="157"/>
    </row>
    <row r="841" spans="3:4">
      <c r="C841" s="157"/>
      <c r="D841" s="157"/>
    </row>
    <row r="842" spans="3:4">
      <c r="C842" s="157"/>
      <c r="D842" s="157"/>
    </row>
    <row r="843" spans="3:4">
      <c r="C843" s="157"/>
      <c r="D843" s="157"/>
    </row>
    <row r="844" spans="3:4">
      <c r="C844" s="157"/>
      <c r="D844" s="157"/>
    </row>
    <row r="845" spans="3:4">
      <c r="C845" s="157"/>
      <c r="D845" s="157"/>
    </row>
    <row r="846" spans="3:4">
      <c r="C846" s="157"/>
      <c r="D846" s="157"/>
    </row>
    <row r="847" spans="3:4">
      <c r="C847" s="157"/>
      <c r="D847" s="157"/>
    </row>
    <row r="848" spans="3:4">
      <c r="C848" s="157"/>
      <c r="D848" s="157"/>
    </row>
    <row r="849" spans="3:4">
      <c r="C849" s="157"/>
      <c r="D849" s="157"/>
    </row>
    <row r="850" spans="3:4">
      <c r="C850" s="157"/>
      <c r="D850" s="157"/>
    </row>
    <row r="851" spans="3:4">
      <c r="C851" s="157"/>
      <c r="D851" s="157"/>
    </row>
    <row r="852" spans="3:4">
      <c r="C852" s="157"/>
      <c r="D852" s="157"/>
    </row>
    <row r="853" spans="3:4">
      <c r="C853" s="157"/>
      <c r="D853" s="157"/>
    </row>
    <row r="854" spans="3:4">
      <c r="C854" s="157"/>
      <c r="D854" s="157"/>
    </row>
    <row r="855" spans="3:4">
      <c r="C855" s="157"/>
      <c r="D855" s="157"/>
    </row>
    <row r="856" spans="3:4">
      <c r="C856" s="157"/>
      <c r="D856" s="157"/>
    </row>
    <row r="857" spans="3:4">
      <c r="C857" s="157"/>
      <c r="D857" s="157"/>
    </row>
    <row r="858" spans="3:4">
      <c r="C858" s="157"/>
      <c r="D858" s="157"/>
    </row>
    <row r="859" spans="3:4">
      <c r="C859" s="157"/>
      <c r="D859" s="157"/>
    </row>
    <row r="860" spans="3:4">
      <c r="C860" s="157"/>
      <c r="D860" s="157"/>
    </row>
    <row r="861" spans="3:4">
      <c r="C861" s="157"/>
      <c r="D861" s="157"/>
    </row>
    <row r="862" spans="3:4">
      <c r="C862" s="157"/>
      <c r="D862" s="157"/>
    </row>
    <row r="863" spans="3:4">
      <c r="C863" s="157"/>
      <c r="D863" s="157"/>
    </row>
    <row r="864" spans="3:4">
      <c r="C864" s="157"/>
      <c r="D864" s="157"/>
    </row>
    <row r="865" spans="3:4">
      <c r="C865" s="157"/>
      <c r="D865" s="157"/>
    </row>
    <row r="866" spans="3:4">
      <c r="C866" s="157"/>
      <c r="D866" s="157"/>
    </row>
    <row r="867" spans="3:4">
      <c r="C867" s="157"/>
      <c r="D867" s="157"/>
    </row>
    <row r="868" spans="3:4">
      <c r="C868" s="157"/>
      <c r="D868" s="157"/>
    </row>
    <row r="869" spans="3:4">
      <c r="C869" s="157"/>
      <c r="D869" s="157"/>
    </row>
    <row r="870" spans="3:4">
      <c r="C870" s="157"/>
      <c r="D870" s="157"/>
    </row>
    <row r="871" spans="3:4">
      <c r="C871" s="157"/>
      <c r="D871" s="157"/>
    </row>
    <row r="872" spans="3:4">
      <c r="C872" s="157"/>
      <c r="D872" s="157"/>
    </row>
    <row r="873" spans="3:4">
      <c r="C873" s="157"/>
      <c r="D873" s="157"/>
    </row>
    <row r="874" spans="3:4">
      <c r="C874" s="157"/>
      <c r="D874" s="157"/>
    </row>
    <row r="875" spans="3:4">
      <c r="C875" s="157"/>
      <c r="D875" s="157"/>
    </row>
    <row r="876" spans="3:4">
      <c r="C876" s="157"/>
      <c r="D876" s="157"/>
    </row>
    <row r="877" spans="3:4">
      <c r="C877" s="157"/>
      <c r="D877" s="157"/>
    </row>
    <row r="878" spans="3:4">
      <c r="C878" s="157"/>
      <c r="D878" s="157"/>
    </row>
    <row r="879" spans="3:4">
      <c r="C879" s="157"/>
      <c r="D879" s="157"/>
    </row>
    <row r="880" spans="3:4">
      <c r="C880" s="157"/>
      <c r="D880" s="157"/>
    </row>
    <row r="881" spans="3:4">
      <c r="C881" s="157"/>
      <c r="D881" s="157"/>
    </row>
    <row r="882" spans="3:4">
      <c r="C882" s="157"/>
      <c r="D882" s="157"/>
    </row>
    <row r="883" spans="3:4">
      <c r="C883" s="157"/>
      <c r="D883" s="157"/>
    </row>
    <row r="884" spans="3:4">
      <c r="C884" s="157"/>
      <c r="D884" s="157"/>
    </row>
    <row r="885" spans="3:4">
      <c r="C885" s="157"/>
      <c r="D885" s="157"/>
    </row>
    <row r="886" spans="3:4">
      <c r="C886" s="157"/>
      <c r="D886" s="157"/>
    </row>
    <row r="887" spans="3:4">
      <c r="C887" s="157"/>
      <c r="D887" s="157"/>
    </row>
    <row r="888" spans="3:4">
      <c r="C888" s="157"/>
      <c r="D888" s="157"/>
    </row>
    <row r="889" spans="3:4">
      <c r="C889" s="157"/>
      <c r="D889" s="157"/>
    </row>
    <row r="890" spans="3:4">
      <c r="C890" s="157"/>
      <c r="D890" s="157"/>
    </row>
    <row r="891" spans="3:4">
      <c r="C891" s="157"/>
      <c r="D891" s="157"/>
    </row>
    <row r="892" spans="3:4">
      <c r="C892" s="157"/>
      <c r="D892" s="157"/>
    </row>
    <row r="893" spans="3:4">
      <c r="C893" s="157"/>
      <c r="D893" s="157"/>
    </row>
    <row r="894" spans="3:4">
      <c r="C894" s="157"/>
      <c r="D894" s="157"/>
    </row>
    <row r="895" spans="3:4">
      <c r="C895" s="157"/>
      <c r="D895" s="157"/>
    </row>
    <row r="896" spans="3:4">
      <c r="C896" s="157"/>
      <c r="D896" s="157"/>
    </row>
    <row r="897" spans="3:4">
      <c r="C897" s="157"/>
      <c r="D897" s="157"/>
    </row>
    <row r="898" spans="3:4">
      <c r="C898" s="157"/>
      <c r="D898" s="157"/>
    </row>
    <row r="899" spans="3:4">
      <c r="C899" s="157"/>
      <c r="D899" s="157"/>
    </row>
    <row r="900" spans="3:4">
      <c r="C900" s="157"/>
      <c r="D900" s="157"/>
    </row>
    <row r="901" spans="3:4">
      <c r="C901" s="157"/>
      <c r="D901" s="157"/>
    </row>
    <row r="902" spans="3:4">
      <c r="C902" s="157"/>
      <c r="D902" s="157"/>
    </row>
    <row r="903" spans="3:4">
      <c r="C903" s="157"/>
      <c r="D903" s="157"/>
    </row>
    <row r="904" spans="3:4">
      <c r="C904" s="157"/>
      <c r="D904" s="157"/>
    </row>
    <row r="905" spans="3:4">
      <c r="C905" s="157"/>
      <c r="D905" s="157"/>
    </row>
    <row r="906" spans="3:4">
      <c r="C906" s="157"/>
      <c r="D906" s="157"/>
    </row>
    <row r="907" spans="3:4">
      <c r="C907" s="157"/>
      <c r="D907" s="157"/>
    </row>
    <row r="908" spans="3:4">
      <c r="C908" s="157"/>
      <c r="D908" s="157"/>
    </row>
    <row r="909" spans="3:4">
      <c r="C909" s="157"/>
      <c r="D909" s="157"/>
    </row>
    <row r="910" spans="3:4">
      <c r="C910" s="157"/>
      <c r="D910" s="157"/>
    </row>
    <row r="911" spans="3:4">
      <c r="C911" s="157"/>
      <c r="D911" s="157"/>
    </row>
    <row r="912" spans="3:4">
      <c r="C912" s="157"/>
      <c r="D912" s="157"/>
    </row>
    <row r="913" spans="3:4">
      <c r="C913" s="157"/>
      <c r="D913" s="157"/>
    </row>
    <row r="914" spans="3:4">
      <c r="C914" s="157"/>
      <c r="D914" s="157"/>
    </row>
    <row r="915" spans="3:4">
      <c r="C915" s="157"/>
      <c r="D915" s="157"/>
    </row>
    <row r="916" spans="3:4">
      <c r="C916" s="157"/>
      <c r="D916" s="157"/>
    </row>
    <row r="917" spans="3:4">
      <c r="C917" s="157"/>
      <c r="D917" s="157"/>
    </row>
    <row r="918" spans="3:4">
      <c r="C918" s="157"/>
      <c r="D918" s="157"/>
    </row>
    <row r="919" spans="3:4">
      <c r="C919" s="157"/>
      <c r="D919" s="157"/>
    </row>
    <row r="920" spans="3:4">
      <c r="C920" s="157"/>
      <c r="D920" s="157"/>
    </row>
    <row r="921" spans="3:4">
      <c r="C921" s="157"/>
      <c r="D921" s="157"/>
    </row>
    <row r="922" spans="3:4">
      <c r="C922" s="157"/>
      <c r="D922" s="157"/>
    </row>
    <row r="923" spans="3:4">
      <c r="C923" s="157"/>
      <c r="D923" s="157"/>
    </row>
    <row r="924" spans="3:4">
      <c r="C924" s="157"/>
      <c r="D924" s="157"/>
    </row>
    <row r="925" spans="3:4">
      <c r="C925" s="157"/>
      <c r="D925" s="157"/>
    </row>
    <row r="926" spans="3:4">
      <c r="C926" s="157"/>
      <c r="D926" s="157"/>
    </row>
    <row r="927" spans="3:4">
      <c r="C927" s="157"/>
      <c r="D927" s="157"/>
    </row>
    <row r="928" spans="3:4">
      <c r="C928" s="157"/>
      <c r="D928" s="157"/>
    </row>
    <row r="929" spans="3:4">
      <c r="C929" s="157"/>
      <c r="D929" s="157"/>
    </row>
    <row r="930" spans="3:4">
      <c r="C930" s="157"/>
      <c r="D930" s="157"/>
    </row>
    <row r="931" spans="3:4">
      <c r="C931" s="157"/>
      <c r="D931" s="157"/>
    </row>
    <row r="932" spans="3:4">
      <c r="C932" s="157"/>
      <c r="D932" s="157"/>
    </row>
    <row r="933" spans="3:4">
      <c r="C933" s="157"/>
      <c r="D933" s="157"/>
    </row>
    <row r="934" spans="3:4">
      <c r="C934" s="157"/>
      <c r="D934" s="157"/>
    </row>
    <row r="935" spans="3:4">
      <c r="C935" s="157"/>
      <c r="D935" s="157"/>
    </row>
    <row r="936" spans="3:4">
      <c r="C936" s="157"/>
      <c r="D936" s="157"/>
    </row>
    <row r="937" spans="3:4">
      <c r="C937" s="157"/>
      <c r="D937" s="157"/>
    </row>
    <row r="938" spans="3:4">
      <c r="C938" s="157"/>
      <c r="D938" s="157"/>
    </row>
    <row r="939" spans="3:4">
      <c r="C939" s="157"/>
      <c r="D939" s="157"/>
    </row>
    <row r="940" spans="3:4">
      <c r="C940" s="157"/>
      <c r="D940" s="157"/>
    </row>
    <row r="941" spans="3:4">
      <c r="C941" s="157"/>
      <c r="D941" s="157"/>
    </row>
    <row r="942" spans="3:4">
      <c r="C942" s="157"/>
      <c r="D942" s="157"/>
    </row>
    <row r="943" spans="3:4">
      <c r="C943" s="157"/>
      <c r="D943" s="157"/>
    </row>
    <row r="944" spans="3:4">
      <c r="C944" s="157"/>
      <c r="D944" s="157"/>
    </row>
    <row r="945" spans="3:4">
      <c r="C945" s="157"/>
      <c r="D945" s="157"/>
    </row>
    <row r="946" spans="3:4">
      <c r="C946" s="157"/>
      <c r="D946" s="157"/>
    </row>
    <row r="947" spans="3:4">
      <c r="C947" s="157"/>
      <c r="D947" s="157"/>
    </row>
    <row r="948" spans="3:4">
      <c r="C948" s="157"/>
      <c r="D948" s="157"/>
    </row>
    <row r="949" spans="3:4">
      <c r="C949" s="157"/>
      <c r="D949" s="157"/>
    </row>
    <row r="950" spans="3:4">
      <c r="C950" s="157"/>
      <c r="D950" s="157"/>
    </row>
    <row r="951" spans="3:4">
      <c r="C951" s="157"/>
      <c r="D951" s="157"/>
    </row>
    <row r="952" spans="3:4">
      <c r="C952" s="157"/>
      <c r="D952" s="157"/>
    </row>
    <row r="953" spans="3:4">
      <c r="C953" s="157"/>
      <c r="D953" s="157"/>
    </row>
    <row r="954" spans="3:4">
      <c r="C954" s="157"/>
      <c r="D954" s="157"/>
    </row>
    <row r="955" spans="3:4">
      <c r="C955" s="157"/>
      <c r="D955" s="157"/>
    </row>
    <row r="956" spans="3:4">
      <c r="C956" s="157"/>
      <c r="D956" s="157"/>
    </row>
    <row r="957" spans="3:4">
      <c r="C957" s="157"/>
      <c r="D957" s="157"/>
    </row>
    <row r="958" spans="3:4">
      <c r="C958" s="157"/>
      <c r="D958" s="157"/>
    </row>
    <row r="959" spans="3:4">
      <c r="C959" s="157"/>
      <c r="D959" s="157"/>
    </row>
    <row r="960" spans="3:4">
      <c r="C960" s="157"/>
      <c r="D960" s="157"/>
    </row>
    <row r="961" spans="3:4">
      <c r="C961" s="157"/>
      <c r="D961" s="157"/>
    </row>
    <row r="962" spans="3:4">
      <c r="C962" s="157"/>
      <c r="D962" s="157"/>
    </row>
    <row r="963" spans="3:4">
      <c r="C963" s="157"/>
      <c r="D963" s="157"/>
    </row>
    <row r="964" spans="3:4">
      <c r="C964" s="157"/>
      <c r="D964" s="157"/>
    </row>
    <row r="965" spans="3:4">
      <c r="C965" s="157"/>
      <c r="D965" s="157"/>
    </row>
    <row r="966" spans="3:4">
      <c r="C966" s="157"/>
      <c r="D966" s="157"/>
    </row>
    <row r="967" spans="3:4">
      <c r="C967" s="157"/>
      <c r="D967" s="157"/>
    </row>
    <row r="968" spans="3:4">
      <c r="C968" s="157"/>
      <c r="D968" s="157"/>
    </row>
    <row r="969" spans="3:4">
      <c r="C969" s="157"/>
      <c r="D969" s="157"/>
    </row>
    <row r="970" spans="3:4">
      <c r="C970" s="157"/>
      <c r="D970" s="157"/>
    </row>
    <row r="971" spans="3:4">
      <c r="C971" s="157"/>
      <c r="D971" s="157"/>
    </row>
    <row r="972" spans="3:4">
      <c r="C972" s="157"/>
      <c r="D972" s="157"/>
    </row>
    <row r="973" spans="3:4">
      <c r="C973" s="157"/>
      <c r="D973" s="157"/>
    </row>
    <row r="974" spans="3:4">
      <c r="C974" s="157"/>
      <c r="D974" s="157"/>
    </row>
    <row r="975" spans="3:4">
      <c r="C975" s="157"/>
      <c r="D975" s="157"/>
    </row>
    <row r="976" spans="3:4">
      <c r="C976" s="157"/>
      <c r="D976" s="157"/>
    </row>
    <row r="977" spans="3:4">
      <c r="C977" s="157"/>
      <c r="D977" s="157"/>
    </row>
    <row r="978" spans="3:4">
      <c r="C978" s="157"/>
      <c r="D978" s="157"/>
    </row>
    <row r="979" spans="3:4">
      <c r="C979" s="157"/>
      <c r="D979" s="157"/>
    </row>
    <row r="980" spans="3:4">
      <c r="C980" s="157"/>
      <c r="D980" s="157"/>
    </row>
    <row r="981" spans="3:4">
      <c r="C981" s="157"/>
      <c r="D981" s="157"/>
    </row>
    <row r="982" spans="3:4">
      <c r="C982" s="157"/>
      <c r="D982" s="157"/>
    </row>
    <row r="983" spans="3:4">
      <c r="C983" s="157"/>
      <c r="D983" s="157"/>
    </row>
    <row r="984" spans="3:4">
      <c r="C984" s="157"/>
      <c r="D984" s="157"/>
    </row>
    <row r="985" spans="3:4">
      <c r="C985" s="157"/>
      <c r="D985" s="157"/>
    </row>
    <row r="986" spans="3:4">
      <c r="C986" s="157"/>
      <c r="D986" s="157"/>
    </row>
    <row r="987" spans="3:4">
      <c r="C987" s="157"/>
      <c r="D987" s="157"/>
    </row>
    <row r="988" spans="3:4">
      <c r="C988" s="157"/>
      <c r="D988" s="157"/>
    </row>
    <row r="989" spans="3:4">
      <c r="C989" s="157"/>
      <c r="D989" s="157"/>
    </row>
    <row r="990" spans="3:4">
      <c r="C990" s="157"/>
      <c r="D990" s="157"/>
    </row>
    <row r="991" spans="3:4">
      <c r="C991" s="157"/>
      <c r="D991" s="157"/>
    </row>
    <row r="992" spans="3:4">
      <c r="C992" s="157"/>
      <c r="D992" s="157"/>
    </row>
    <row r="993" spans="3:4">
      <c r="C993" s="157"/>
      <c r="D993" s="157"/>
    </row>
    <row r="994" spans="3:4">
      <c r="C994" s="157"/>
      <c r="D994" s="157"/>
    </row>
    <row r="995" spans="3:4">
      <c r="C995" s="157"/>
      <c r="D995" s="157"/>
    </row>
    <row r="996" spans="3:4">
      <c r="C996" s="157"/>
      <c r="D996" s="157"/>
    </row>
    <row r="997" spans="3:4">
      <c r="C997" s="157"/>
      <c r="D997" s="157"/>
    </row>
    <row r="998" spans="3:4">
      <c r="C998" s="157"/>
      <c r="D998" s="157"/>
    </row>
    <row r="999" spans="3:4">
      <c r="C999" s="157"/>
      <c r="D999" s="157"/>
    </row>
    <row r="1000" spans="3:4">
      <c r="C1000" s="157"/>
      <c r="D1000" s="157"/>
    </row>
    <row r="1001" spans="3:4">
      <c r="C1001" s="157"/>
      <c r="D1001" s="157"/>
    </row>
    <row r="1002" spans="3:4">
      <c r="C1002" s="157"/>
      <c r="D1002" s="157"/>
    </row>
    <row r="1003" spans="3:4">
      <c r="C1003" s="157"/>
      <c r="D1003" s="157"/>
    </row>
    <row r="1004" spans="3:4">
      <c r="C1004" s="157"/>
      <c r="D1004" s="157"/>
    </row>
    <row r="1005" spans="3:4">
      <c r="C1005" s="157"/>
      <c r="D1005" s="157"/>
    </row>
    <row r="1006" spans="3:4">
      <c r="C1006" s="157"/>
      <c r="D1006" s="157"/>
    </row>
    <row r="1007" spans="3:4">
      <c r="C1007" s="157"/>
      <c r="D1007" s="157"/>
    </row>
    <row r="1008" spans="3:4">
      <c r="C1008" s="157"/>
      <c r="D1008" s="157"/>
    </row>
    <row r="1009" spans="3:4">
      <c r="C1009" s="157"/>
      <c r="D1009" s="157"/>
    </row>
    <row r="1010" spans="3:4">
      <c r="C1010" s="157"/>
      <c r="D1010" s="157"/>
    </row>
    <row r="1011" spans="3:4">
      <c r="C1011" s="157"/>
      <c r="D1011" s="157"/>
    </row>
    <row r="1012" spans="3:4">
      <c r="C1012" s="157"/>
      <c r="D1012" s="157"/>
    </row>
    <row r="1013" spans="3:4">
      <c r="C1013" s="157"/>
      <c r="D1013" s="157"/>
    </row>
    <row r="1014" spans="3:4">
      <c r="C1014" s="157"/>
      <c r="D1014" s="157"/>
    </row>
    <row r="1015" spans="3:4">
      <c r="C1015" s="157"/>
      <c r="D1015" s="157"/>
    </row>
    <row r="1016" spans="3:4">
      <c r="C1016" s="157"/>
      <c r="D1016" s="157"/>
    </row>
    <row r="1017" spans="3:4">
      <c r="C1017" s="157"/>
      <c r="D1017" s="157"/>
    </row>
    <row r="1018" spans="3:4">
      <c r="C1018" s="157"/>
      <c r="D1018" s="157"/>
    </row>
    <row r="1019" spans="3:4">
      <c r="C1019" s="157"/>
      <c r="D1019" s="157"/>
    </row>
    <row r="1020" spans="3:4">
      <c r="C1020" s="157"/>
      <c r="D1020" s="157"/>
    </row>
    <row r="1021" spans="3:4">
      <c r="C1021" s="157"/>
      <c r="D1021" s="157"/>
    </row>
    <row r="1022" spans="3:4">
      <c r="C1022" s="157"/>
      <c r="D1022" s="157"/>
    </row>
    <row r="1023" spans="3:4">
      <c r="C1023" s="157"/>
      <c r="D1023" s="157"/>
    </row>
    <row r="1024" spans="3:4">
      <c r="C1024" s="157"/>
      <c r="D1024" s="157"/>
    </row>
    <row r="1025" spans="3:4">
      <c r="C1025" s="157"/>
      <c r="D1025" s="157"/>
    </row>
    <row r="1026" spans="3:4">
      <c r="C1026" s="157"/>
      <c r="D1026" s="157"/>
    </row>
    <row r="1027" spans="3:4">
      <c r="C1027" s="157"/>
      <c r="D1027" s="157"/>
    </row>
    <row r="1028" spans="3:4">
      <c r="C1028" s="157"/>
      <c r="D1028" s="157"/>
    </row>
    <row r="1029" spans="3:4">
      <c r="C1029" s="157"/>
      <c r="D1029" s="157"/>
    </row>
    <row r="1030" spans="3:4">
      <c r="C1030" s="157"/>
      <c r="D1030" s="157"/>
    </row>
    <row r="1031" spans="3:4">
      <c r="C1031" s="157"/>
      <c r="D1031" s="157"/>
    </row>
    <row r="1032" spans="3:4">
      <c r="C1032" s="157"/>
      <c r="D1032" s="157"/>
    </row>
    <row r="1033" spans="3:4">
      <c r="C1033" s="157"/>
      <c r="D1033" s="157"/>
    </row>
    <row r="1034" spans="3:4">
      <c r="C1034" s="157"/>
      <c r="D1034" s="157"/>
    </row>
    <row r="1035" spans="3:4">
      <c r="C1035" s="157"/>
      <c r="D1035" s="157"/>
    </row>
    <row r="1036" spans="3:4">
      <c r="C1036" s="157"/>
      <c r="D1036" s="157"/>
    </row>
    <row r="1037" spans="3:4">
      <c r="C1037" s="157"/>
      <c r="D1037" s="157"/>
    </row>
    <row r="1038" spans="3:4">
      <c r="C1038" s="157"/>
      <c r="D1038" s="157"/>
    </row>
    <row r="1039" spans="3:4">
      <c r="C1039" s="157"/>
      <c r="D1039" s="157"/>
    </row>
    <row r="1040" spans="3:4">
      <c r="C1040" s="157"/>
      <c r="D1040" s="157"/>
    </row>
    <row r="1041" spans="3:4">
      <c r="C1041" s="157"/>
      <c r="D1041" s="157"/>
    </row>
    <row r="1042" spans="3:4">
      <c r="C1042" s="157"/>
      <c r="D1042" s="157"/>
    </row>
    <row r="1043" spans="3:4">
      <c r="C1043" s="157"/>
      <c r="D1043" s="157"/>
    </row>
    <row r="1044" spans="3:4">
      <c r="C1044" s="157"/>
      <c r="D1044" s="157"/>
    </row>
    <row r="1045" spans="3:4">
      <c r="C1045" s="157"/>
      <c r="D1045" s="157"/>
    </row>
    <row r="1046" spans="3:4">
      <c r="C1046" s="157"/>
      <c r="D1046" s="157"/>
    </row>
    <row r="1047" spans="3:4">
      <c r="C1047" s="157"/>
      <c r="D1047" s="157"/>
    </row>
    <row r="1048" spans="3:4">
      <c r="C1048" s="157"/>
      <c r="D1048" s="157"/>
    </row>
    <row r="1049" spans="3:4">
      <c r="C1049" s="157"/>
      <c r="D1049" s="157"/>
    </row>
    <row r="1050" spans="3:4">
      <c r="C1050" s="157"/>
      <c r="D1050" s="157"/>
    </row>
    <row r="1051" spans="3:4">
      <c r="C1051" s="157"/>
      <c r="D1051" s="157"/>
    </row>
    <row r="1052" spans="3:4">
      <c r="C1052" s="157"/>
      <c r="D1052" s="157"/>
    </row>
    <row r="1053" spans="3:4">
      <c r="C1053" s="157"/>
      <c r="D1053" s="157"/>
    </row>
    <row r="1054" spans="3:4">
      <c r="C1054" s="157"/>
      <c r="D1054" s="157"/>
    </row>
    <row r="1055" spans="3:4">
      <c r="C1055" s="157"/>
      <c r="D1055" s="157"/>
    </row>
    <row r="1056" spans="3:4">
      <c r="C1056" s="157"/>
      <c r="D1056" s="157"/>
    </row>
    <row r="1057" spans="3:4">
      <c r="C1057" s="157"/>
      <c r="D1057" s="157"/>
    </row>
    <row r="1058" spans="3:4">
      <c r="C1058" s="157"/>
      <c r="D1058" s="157"/>
    </row>
    <row r="1059" spans="3:4">
      <c r="C1059" s="157"/>
      <c r="D1059" s="157"/>
    </row>
    <row r="1060" spans="3:4">
      <c r="C1060" s="157"/>
      <c r="D1060" s="157"/>
    </row>
    <row r="1061" spans="3:4">
      <c r="C1061" s="157"/>
      <c r="D1061" s="157"/>
    </row>
    <row r="1062" spans="3:4">
      <c r="C1062" s="157"/>
      <c r="D1062" s="157"/>
    </row>
    <row r="1063" spans="3:4">
      <c r="C1063" s="157"/>
      <c r="D1063" s="157"/>
    </row>
    <row r="1064" spans="3:4">
      <c r="C1064" s="157"/>
      <c r="D1064" s="157"/>
    </row>
    <row r="1065" spans="3:4">
      <c r="C1065" s="157"/>
      <c r="D1065" s="157"/>
    </row>
    <row r="1066" spans="3:4">
      <c r="C1066" s="157"/>
      <c r="D1066" s="157"/>
    </row>
    <row r="1067" spans="3:4">
      <c r="C1067" s="157"/>
      <c r="D1067" s="157"/>
    </row>
    <row r="1068" spans="3:4">
      <c r="C1068" s="157"/>
      <c r="D1068" s="157"/>
    </row>
    <row r="1069" spans="3:4">
      <c r="C1069" s="157"/>
      <c r="D1069" s="157"/>
    </row>
    <row r="1070" spans="3:4">
      <c r="C1070" s="157"/>
      <c r="D1070" s="157"/>
    </row>
    <row r="1071" spans="3:4">
      <c r="C1071" s="157"/>
      <c r="D1071" s="157"/>
    </row>
    <row r="1072" spans="3:4">
      <c r="C1072" s="157"/>
      <c r="D1072" s="157"/>
    </row>
    <row r="1073" spans="3:4">
      <c r="C1073" s="157"/>
      <c r="D1073" s="157"/>
    </row>
    <row r="1074" spans="3:4">
      <c r="C1074" s="157"/>
      <c r="D1074" s="157"/>
    </row>
    <row r="1075" spans="3:4">
      <c r="C1075" s="157"/>
      <c r="D1075" s="157"/>
    </row>
    <row r="1076" spans="3:4">
      <c r="C1076" s="157"/>
      <c r="D1076" s="157"/>
    </row>
    <row r="1077" spans="3:4">
      <c r="C1077" s="157"/>
      <c r="D1077" s="157"/>
    </row>
    <row r="1078" spans="3:4">
      <c r="C1078" s="157"/>
      <c r="D1078" s="157"/>
    </row>
    <row r="1079" spans="3:4">
      <c r="C1079" s="157"/>
      <c r="D1079" s="157"/>
    </row>
    <row r="1080" spans="3:4">
      <c r="C1080" s="157"/>
      <c r="D1080" s="157"/>
    </row>
    <row r="1081" spans="3:4">
      <c r="C1081" s="157"/>
      <c r="D1081" s="157"/>
    </row>
    <row r="1082" spans="3:4">
      <c r="C1082" s="157"/>
      <c r="D1082" s="157"/>
    </row>
    <row r="1083" spans="3:4">
      <c r="C1083" s="157"/>
      <c r="D1083" s="157"/>
    </row>
    <row r="1084" spans="3:4">
      <c r="C1084" s="157"/>
      <c r="D1084" s="157"/>
    </row>
    <row r="1085" spans="3:4">
      <c r="C1085" s="157"/>
      <c r="D1085" s="157"/>
    </row>
    <row r="1086" spans="3:4">
      <c r="C1086" s="157"/>
      <c r="D1086" s="157"/>
    </row>
    <row r="1087" spans="3:4">
      <c r="C1087" s="157"/>
      <c r="D1087" s="157"/>
    </row>
    <row r="1088" spans="3:4">
      <c r="C1088" s="157"/>
      <c r="D1088" s="157"/>
    </row>
    <row r="1089" spans="3:4">
      <c r="C1089" s="157"/>
      <c r="D1089" s="157"/>
    </row>
    <row r="1090" spans="3:4">
      <c r="C1090" s="157"/>
      <c r="D1090" s="157"/>
    </row>
    <row r="1091" spans="3:4">
      <c r="C1091" s="157"/>
      <c r="D1091" s="157"/>
    </row>
    <row r="1092" spans="3:4">
      <c r="C1092" s="157"/>
      <c r="D1092" s="157"/>
    </row>
    <row r="1093" spans="3:4">
      <c r="C1093" s="157"/>
      <c r="D1093" s="157"/>
    </row>
    <row r="1094" spans="3:4">
      <c r="C1094" s="157"/>
      <c r="D1094" s="157"/>
    </row>
    <row r="1095" spans="3:4">
      <c r="C1095" s="157"/>
      <c r="D1095" s="157"/>
    </row>
    <row r="1096" spans="3:4">
      <c r="C1096" s="157"/>
      <c r="D1096" s="157"/>
    </row>
    <row r="1097" spans="3:4">
      <c r="C1097" s="157"/>
      <c r="D1097" s="157"/>
    </row>
    <row r="1098" spans="3:4">
      <c r="C1098" s="157"/>
      <c r="D1098" s="157"/>
    </row>
    <row r="1099" spans="3:4">
      <c r="C1099" s="157"/>
      <c r="D1099" s="157"/>
    </row>
    <row r="1100" spans="3:4">
      <c r="C1100" s="157"/>
      <c r="D1100" s="157"/>
    </row>
    <row r="1101" spans="3:4">
      <c r="C1101" s="157"/>
      <c r="D1101" s="157"/>
    </row>
    <row r="1102" spans="3:4">
      <c r="C1102" s="157"/>
      <c r="D1102" s="157"/>
    </row>
    <row r="1103" spans="3:4">
      <c r="C1103" s="157"/>
      <c r="D1103" s="157"/>
    </row>
    <row r="1104" spans="3:4">
      <c r="C1104" s="157"/>
      <c r="D1104" s="157"/>
    </row>
    <row r="1105" spans="3:4">
      <c r="C1105" s="157"/>
      <c r="D1105" s="157"/>
    </row>
    <row r="1106" spans="3:4">
      <c r="C1106" s="157"/>
      <c r="D1106" s="157"/>
    </row>
    <row r="1107" spans="3:4">
      <c r="C1107" s="157"/>
      <c r="D1107" s="157"/>
    </row>
    <row r="1108" spans="3:4">
      <c r="C1108" s="157"/>
      <c r="D1108" s="157"/>
    </row>
    <row r="1109" spans="3:4">
      <c r="C1109" s="157"/>
      <c r="D1109" s="157"/>
    </row>
    <row r="1110" spans="3:4">
      <c r="C1110" s="157"/>
      <c r="D1110" s="157"/>
    </row>
    <row r="1111" spans="3:4">
      <c r="C1111" s="157"/>
      <c r="D1111" s="157"/>
    </row>
    <row r="1112" spans="3:4">
      <c r="C1112" s="157"/>
      <c r="D1112" s="157"/>
    </row>
    <row r="1113" spans="3:4">
      <c r="C1113" s="157"/>
      <c r="D1113" s="157"/>
    </row>
    <row r="1114" spans="3:4">
      <c r="C1114" s="157"/>
      <c r="D1114" s="157"/>
    </row>
    <row r="1115" spans="3:4">
      <c r="C1115" s="157"/>
      <c r="D1115" s="157"/>
    </row>
    <row r="1116" spans="3:4">
      <c r="C1116" s="157"/>
      <c r="D1116" s="157"/>
    </row>
    <row r="1117" spans="3:4">
      <c r="C1117" s="157"/>
      <c r="D1117" s="157"/>
    </row>
    <row r="1118" spans="3:4">
      <c r="C1118" s="157"/>
      <c r="D1118" s="157"/>
    </row>
    <row r="1119" spans="3:4">
      <c r="C1119" s="157"/>
      <c r="D1119" s="157"/>
    </row>
    <row r="1120" spans="3:4">
      <c r="C1120" s="157"/>
      <c r="D1120" s="157"/>
    </row>
    <row r="1121" spans="3:4">
      <c r="C1121" s="157"/>
      <c r="D1121" s="157"/>
    </row>
    <row r="1122" spans="3:4">
      <c r="C1122" s="157"/>
      <c r="D1122" s="157"/>
    </row>
    <row r="1123" spans="3:4">
      <c r="C1123" s="157"/>
      <c r="D1123" s="157"/>
    </row>
    <row r="1124" spans="3:4">
      <c r="C1124" s="157"/>
      <c r="D1124" s="157"/>
    </row>
    <row r="1125" spans="3:4">
      <c r="C1125" s="157"/>
      <c r="D1125" s="157"/>
    </row>
    <row r="1126" spans="3:4">
      <c r="C1126" s="157"/>
      <c r="D1126" s="157"/>
    </row>
    <row r="1127" spans="3:4">
      <c r="C1127" s="157"/>
      <c r="D1127" s="157"/>
    </row>
    <row r="1128" spans="3:4">
      <c r="C1128" s="157"/>
      <c r="D1128" s="157"/>
    </row>
    <row r="1129" spans="3:4">
      <c r="C1129" s="157"/>
      <c r="D1129" s="157"/>
    </row>
    <row r="1130" spans="3:4">
      <c r="C1130" s="157"/>
      <c r="D1130" s="157"/>
    </row>
    <row r="1131" spans="3:4">
      <c r="C1131" s="157"/>
      <c r="D1131" s="157"/>
    </row>
    <row r="1132" spans="3:4">
      <c r="C1132" s="157"/>
      <c r="D1132" s="157"/>
    </row>
    <row r="1133" spans="3:4">
      <c r="C1133" s="157"/>
      <c r="D1133" s="157"/>
    </row>
    <row r="1134" spans="3:4">
      <c r="C1134" s="157"/>
      <c r="D1134" s="157"/>
    </row>
    <row r="1135" spans="3:4">
      <c r="C1135" s="157"/>
      <c r="D1135" s="157"/>
    </row>
    <row r="1136" spans="3:4">
      <c r="C1136" s="157"/>
      <c r="D1136" s="157"/>
    </row>
    <row r="1137" spans="3:4">
      <c r="C1137" s="157"/>
      <c r="D1137" s="157"/>
    </row>
    <row r="1138" spans="3:4">
      <c r="C1138" s="157"/>
      <c r="D1138" s="157"/>
    </row>
    <row r="1139" spans="3:4">
      <c r="C1139" s="157"/>
      <c r="D1139" s="157"/>
    </row>
    <row r="1140" spans="3:4">
      <c r="C1140" s="157"/>
      <c r="D1140" s="157"/>
    </row>
    <row r="1141" spans="3:4">
      <c r="C1141" s="157"/>
      <c r="D1141" s="157"/>
    </row>
    <row r="1142" spans="3:4">
      <c r="C1142" s="157"/>
      <c r="D1142" s="157"/>
    </row>
    <row r="1143" spans="3:4">
      <c r="C1143" s="157"/>
      <c r="D1143" s="157"/>
    </row>
    <row r="1144" spans="3:4">
      <c r="C1144" s="157"/>
      <c r="D1144" s="157"/>
    </row>
    <row r="1145" spans="3:4">
      <c r="C1145" s="157"/>
      <c r="D1145" s="157"/>
    </row>
    <row r="1146" spans="3:4">
      <c r="C1146" s="157"/>
      <c r="D1146" s="157"/>
    </row>
    <row r="1147" spans="3:4">
      <c r="C1147" s="157"/>
      <c r="D1147" s="157"/>
    </row>
    <row r="1148" spans="3:4">
      <c r="C1148" s="157"/>
      <c r="D1148" s="157"/>
    </row>
    <row r="1149" spans="3:4">
      <c r="C1149" s="157"/>
      <c r="D1149" s="157"/>
    </row>
    <row r="1150" spans="3:4">
      <c r="C1150" s="157"/>
      <c r="D1150" s="157"/>
    </row>
    <row r="1151" spans="3:4">
      <c r="C1151" s="157"/>
      <c r="D1151" s="157"/>
    </row>
    <row r="1152" spans="3:4">
      <c r="C1152" s="157"/>
      <c r="D1152" s="157"/>
    </row>
    <row r="1153" spans="3:4">
      <c r="C1153" s="157"/>
      <c r="D1153" s="157"/>
    </row>
    <row r="1154" spans="3:4">
      <c r="C1154" s="157"/>
      <c r="D1154" s="157"/>
    </row>
    <row r="1155" spans="3:4">
      <c r="C1155" s="157"/>
      <c r="D1155" s="157"/>
    </row>
    <row r="1156" spans="3:4">
      <c r="C1156" s="157"/>
      <c r="D1156" s="157"/>
    </row>
    <row r="1157" spans="3:4">
      <c r="C1157" s="157"/>
      <c r="D1157" s="157"/>
    </row>
    <row r="1158" spans="3:4">
      <c r="C1158" s="157"/>
      <c r="D1158" s="157"/>
    </row>
    <row r="1159" spans="3:4">
      <c r="C1159" s="157"/>
      <c r="D1159" s="157"/>
    </row>
    <row r="1160" spans="3:4">
      <c r="C1160" s="157"/>
      <c r="D1160" s="157"/>
    </row>
    <row r="1161" spans="3:4">
      <c r="C1161" s="157"/>
      <c r="D1161" s="157"/>
    </row>
    <row r="1162" spans="3:4">
      <c r="C1162" s="157"/>
      <c r="D1162" s="157"/>
    </row>
    <row r="1163" spans="3:4">
      <c r="C1163" s="157"/>
      <c r="D1163" s="157"/>
    </row>
    <row r="1164" spans="3:4">
      <c r="C1164" s="157"/>
      <c r="D1164" s="157"/>
    </row>
    <row r="1165" spans="3:4">
      <c r="C1165" s="157"/>
      <c r="D1165" s="157"/>
    </row>
    <row r="1166" spans="3:4">
      <c r="C1166" s="157"/>
      <c r="D1166" s="157"/>
    </row>
    <row r="1167" spans="3:4">
      <c r="C1167" s="157"/>
      <c r="D1167" s="157"/>
    </row>
    <row r="1168" spans="3:4">
      <c r="C1168" s="157"/>
      <c r="D1168" s="157"/>
    </row>
    <row r="1169" spans="3:4">
      <c r="C1169" s="157"/>
      <c r="D1169" s="157"/>
    </row>
    <row r="1170" spans="3:4">
      <c r="C1170" s="157"/>
      <c r="D1170" s="157"/>
    </row>
    <row r="1171" spans="3:4">
      <c r="C1171" s="157"/>
      <c r="D1171" s="157"/>
    </row>
    <row r="1172" spans="3:4">
      <c r="C1172" s="157"/>
      <c r="D1172" s="157"/>
    </row>
    <row r="1173" spans="3:4">
      <c r="C1173" s="157"/>
      <c r="D1173" s="157"/>
    </row>
    <row r="1174" spans="3:4">
      <c r="C1174" s="157"/>
      <c r="D1174" s="157"/>
    </row>
    <row r="1175" spans="3:4">
      <c r="C1175" s="157"/>
      <c r="D1175" s="157"/>
    </row>
    <row r="1176" spans="3:4">
      <c r="C1176" s="157"/>
      <c r="D1176" s="157"/>
    </row>
    <row r="1177" spans="3:4">
      <c r="C1177" s="157"/>
      <c r="D1177" s="157"/>
    </row>
    <row r="1178" spans="3:4">
      <c r="C1178" s="157"/>
      <c r="D1178" s="157"/>
    </row>
    <row r="1179" spans="3:4">
      <c r="C1179" s="157"/>
      <c r="D1179" s="157"/>
    </row>
    <row r="1180" spans="3:4">
      <c r="C1180" s="157"/>
      <c r="D1180" s="157"/>
    </row>
    <row r="1181" spans="3:4">
      <c r="C1181" s="157"/>
      <c r="D1181" s="157"/>
    </row>
    <row r="1182" spans="3:4">
      <c r="C1182" s="157"/>
      <c r="D1182" s="157"/>
    </row>
    <row r="1183" spans="3:4">
      <c r="C1183" s="157"/>
      <c r="D1183" s="157"/>
    </row>
    <row r="1184" spans="3:4">
      <c r="C1184" s="157"/>
      <c r="D1184" s="157"/>
    </row>
    <row r="1185" spans="3:4">
      <c r="C1185" s="157"/>
      <c r="D1185" s="157"/>
    </row>
    <row r="1186" spans="3:4">
      <c r="C1186" s="157"/>
      <c r="D1186" s="157"/>
    </row>
    <row r="1187" spans="3:4">
      <c r="C1187" s="157"/>
      <c r="D1187" s="157"/>
    </row>
    <row r="1188" spans="3:4">
      <c r="C1188" s="157"/>
      <c r="D1188" s="157"/>
    </row>
    <row r="1189" spans="3:4">
      <c r="C1189" s="157"/>
      <c r="D1189" s="157"/>
    </row>
    <row r="1190" spans="3:4">
      <c r="C1190" s="157"/>
      <c r="D1190" s="157"/>
    </row>
    <row r="1191" spans="3:4">
      <c r="C1191" s="157"/>
      <c r="D1191" s="157"/>
    </row>
    <row r="1192" spans="3:4">
      <c r="C1192" s="157"/>
      <c r="D1192" s="157"/>
    </row>
    <row r="1193" spans="3:4">
      <c r="C1193" s="157"/>
      <c r="D1193" s="157"/>
    </row>
    <row r="1194" spans="3:4">
      <c r="C1194" s="157"/>
      <c r="D1194" s="157"/>
    </row>
    <row r="1195" spans="3:4">
      <c r="C1195" s="157"/>
      <c r="D1195" s="157"/>
    </row>
    <row r="1196" spans="3:4">
      <c r="C1196" s="157"/>
      <c r="D1196" s="157"/>
    </row>
    <row r="1197" spans="3:4">
      <c r="C1197" s="157"/>
      <c r="D1197" s="157"/>
    </row>
    <row r="1198" spans="3:4">
      <c r="C1198" s="157"/>
      <c r="D1198" s="157"/>
    </row>
    <row r="1199" spans="3:4">
      <c r="C1199" s="157"/>
      <c r="D1199" s="157"/>
    </row>
    <row r="1200" spans="3:4">
      <c r="C1200" s="157"/>
      <c r="D1200" s="157"/>
    </row>
    <row r="1201" spans="3:4">
      <c r="C1201" s="157"/>
      <c r="D1201" s="157"/>
    </row>
    <row r="1202" spans="3:4">
      <c r="C1202" s="157"/>
      <c r="D1202" s="157"/>
    </row>
    <row r="1203" spans="3:4">
      <c r="C1203" s="157"/>
      <c r="D1203" s="157"/>
    </row>
    <row r="1204" spans="3:4">
      <c r="C1204" s="157"/>
      <c r="D1204" s="157"/>
    </row>
    <row r="1205" spans="3:4">
      <c r="C1205" s="157"/>
      <c r="D1205" s="157"/>
    </row>
    <row r="1206" spans="3:4">
      <c r="C1206" s="157"/>
      <c r="D1206" s="157"/>
    </row>
    <row r="1207" spans="3:4">
      <c r="C1207" s="157"/>
      <c r="D1207" s="157"/>
    </row>
    <row r="1208" spans="3:4">
      <c r="C1208" s="157"/>
      <c r="D1208" s="157"/>
    </row>
    <row r="1209" spans="3:4">
      <c r="C1209" s="157"/>
      <c r="D1209" s="157"/>
    </row>
    <row r="1210" spans="3:4">
      <c r="C1210" s="157"/>
      <c r="D1210" s="157"/>
    </row>
    <row r="1211" spans="3:4">
      <c r="C1211" s="157"/>
      <c r="D1211" s="157"/>
    </row>
    <row r="1212" spans="3:4">
      <c r="C1212" s="157"/>
      <c r="D1212" s="157"/>
    </row>
    <row r="1213" spans="3:4">
      <c r="C1213" s="157"/>
      <c r="D1213" s="157"/>
    </row>
    <row r="1214" spans="3:4">
      <c r="C1214" s="157"/>
      <c r="D1214" s="157"/>
    </row>
    <row r="1215" spans="3:4">
      <c r="C1215" s="157"/>
      <c r="D1215" s="157"/>
    </row>
    <row r="1216" spans="3:4">
      <c r="C1216" s="157"/>
      <c r="D1216" s="157"/>
    </row>
    <row r="1217" spans="3:4">
      <c r="C1217" s="157"/>
      <c r="D1217" s="157"/>
    </row>
    <row r="1218" spans="3:4">
      <c r="C1218" s="157"/>
      <c r="D1218" s="157"/>
    </row>
    <row r="1219" spans="3:4">
      <c r="C1219" s="157"/>
      <c r="D1219" s="157"/>
    </row>
    <row r="1220" spans="3:4">
      <c r="C1220" s="157"/>
      <c r="D1220" s="157"/>
    </row>
    <row r="1221" spans="3:4">
      <c r="C1221" s="157"/>
      <c r="D1221" s="157"/>
    </row>
    <row r="1222" spans="3:4">
      <c r="C1222" s="157"/>
      <c r="D1222" s="157"/>
    </row>
    <row r="1223" spans="3:4">
      <c r="C1223" s="157"/>
      <c r="D1223" s="157"/>
    </row>
    <row r="1224" spans="3:4">
      <c r="C1224" s="157"/>
      <c r="D1224" s="157"/>
    </row>
    <row r="1225" spans="3:4">
      <c r="C1225" s="157"/>
      <c r="D1225" s="157"/>
    </row>
    <row r="1226" spans="3:4">
      <c r="C1226" s="157"/>
      <c r="D1226" s="157"/>
    </row>
    <row r="1227" spans="3:4">
      <c r="C1227" s="157"/>
      <c r="D1227" s="157"/>
    </row>
    <row r="1228" spans="3:4">
      <c r="C1228" s="157"/>
      <c r="D1228" s="157"/>
    </row>
    <row r="1229" spans="3:4">
      <c r="C1229" s="157"/>
      <c r="D1229" s="157"/>
    </row>
    <row r="1230" spans="3:4">
      <c r="C1230" s="157"/>
      <c r="D1230" s="157"/>
    </row>
    <row r="1231" spans="3:4">
      <c r="C1231" s="157"/>
      <c r="D1231" s="157"/>
    </row>
    <row r="1232" spans="3:4">
      <c r="C1232" s="157"/>
      <c r="D1232" s="157"/>
    </row>
    <row r="1233" spans="3:4">
      <c r="C1233" s="157"/>
      <c r="D1233" s="157"/>
    </row>
    <row r="1234" spans="3:4">
      <c r="C1234" s="157"/>
      <c r="D1234" s="157"/>
    </row>
    <row r="1235" spans="3:4">
      <c r="C1235" s="157"/>
      <c r="D1235" s="157"/>
    </row>
    <row r="1236" spans="3:4">
      <c r="C1236" s="157"/>
      <c r="D1236" s="157"/>
    </row>
    <row r="1237" spans="3:4">
      <c r="C1237" s="157"/>
      <c r="D1237" s="157"/>
    </row>
    <row r="1238" spans="3:4">
      <c r="C1238" s="157"/>
      <c r="D1238" s="157"/>
    </row>
    <row r="1239" spans="3:4">
      <c r="C1239" s="157"/>
      <c r="D1239" s="157"/>
    </row>
    <row r="1240" spans="3:4">
      <c r="C1240" s="157"/>
      <c r="D1240" s="157"/>
    </row>
    <row r="1241" spans="3:4">
      <c r="C1241" s="157"/>
      <c r="D1241" s="157"/>
    </row>
    <row r="1242" spans="3:4">
      <c r="C1242" s="157"/>
      <c r="D1242" s="157"/>
    </row>
    <row r="1243" spans="3:4">
      <c r="C1243" s="157"/>
      <c r="D1243" s="157"/>
    </row>
    <row r="1244" spans="3:4">
      <c r="C1244" s="157"/>
      <c r="D1244" s="157"/>
    </row>
    <row r="1245" spans="3:4">
      <c r="C1245" s="157"/>
      <c r="D1245" s="157"/>
    </row>
    <row r="1246" spans="3:4">
      <c r="C1246" s="157"/>
      <c r="D1246" s="157"/>
    </row>
    <row r="1247" spans="3:4">
      <c r="C1247" s="157"/>
      <c r="D1247" s="157"/>
    </row>
    <row r="1248" spans="3:4">
      <c r="C1248" s="157"/>
      <c r="D1248" s="157"/>
    </row>
    <row r="1249" spans="3:4">
      <c r="C1249" s="157"/>
      <c r="D1249" s="157"/>
    </row>
    <row r="1250" spans="3:4">
      <c r="C1250" s="157"/>
      <c r="D1250" s="157"/>
    </row>
    <row r="1251" spans="3:4">
      <c r="C1251" s="157"/>
      <c r="D1251" s="157"/>
    </row>
    <row r="1252" spans="3:4">
      <c r="C1252" s="157"/>
      <c r="D1252" s="157"/>
    </row>
    <row r="1253" spans="3:4">
      <c r="C1253" s="157"/>
      <c r="D1253" s="157"/>
    </row>
    <row r="1254" spans="3:4">
      <c r="C1254" s="157"/>
      <c r="D1254" s="157"/>
    </row>
    <row r="1255" spans="3:4">
      <c r="C1255" s="157"/>
      <c r="D1255" s="157"/>
    </row>
    <row r="1256" spans="3:4">
      <c r="C1256" s="157"/>
      <c r="D1256" s="157"/>
    </row>
    <row r="1257" spans="3:4">
      <c r="C1257" s="157"/>
      <c r="D1257" s="157"/>
    </row>
    <row r="1258" spans="3:4">
      <c r="C1258" s="157"/>
      <c r="D1258" s="157"/>
    </row>
    <row r="1259" spans="3:4">
      <c r="C1259" s="157"/>
      <c r="D1259" s="157"/>
    </row>
    <row r="1260" spans="3:4">
      <c r="C1260" s="157"/>
      <c r="D1260" s="157"/>
    </row>
    <row r="1261" spans="3:4">
      <c r="C1261" s="157"/>
      <c r="D1261" s="157"/>
    </row>
    <row r="1262" spans="3:4">
      <c r="C1262" s="157"/>
      <c r="D1262" s="157"/>
    </row>
    <row r="1263" spans="3:4">
      <c r="C1263" s="157"/>
      <c r="D1263" s="157"/>
    </row>
    <row r="1264" spans="3:4">
      <c r="C1264" s="157"/>
      <c r="D1264" s="157"/>
    </row>
    <row r="1265" spans="3:4">
      <c r="C1265" s="157"/>
      <c r="D1265" s="157"/>
    </row>
    <row r="1266" spans="3:4">
      <c r="C1266" s="157"/>
      <c r="D1266" s="157"/>
    </row>
    <row r="1267" spans="3:4">
      <c r="C1267" s="157"/>
      <c r="D1267" s="157"/>
    </row>
    <row r="1268" spans="3:4">
      <c r="C1268" s="157"/>
      <c r="D1268" s="157"/>
    </row>
    <row r="1269" spans="3:4">
      <c r="C1269" s="157"/>
      <c r="D1269" s="157"/>
    </row>
    <row r="1270" spans="3:4">
      <c r="C1270" s="157"/>
      <c r="D1270" s="157"/>
    </row>
    <row r="1271" spans="3:4">
      <c r="C1271" s="157"/>
      <c r="D1271" s="157"/>
    </row>
    <row r="1272" spans="3:4">
      <c r="C1272" s="157"/>
      <c r="D1272" s="157"/>
    </row>
    <row r="1273" spans="3:4">
      <c r="C1273" s="157"/>
      <c r="D1273" s="157"/>
    </row>
    <row r="1274" spans="3:4">
      <c r="C1274" s="157"/>
      <c r="D1274" s="157"/>
    </row>
    <row r="1275" spans="3:4">
      <c r="C1275" s="157"/>
      <c r="D1275" s="157"/>
    </row>
    <row r="1276" spans="3:4">
      <c r="C1276" s="157"/>
      <c r="D1276" s="157"/>
    </row>
    <row r="1277" spans="3:4">
      <c r="C1277" s="157"/>
      <c r="D1277" s="157"/>
    </row>
    <row r="1278" spans="3:4">
      <c r="C1278" s="157"/>
      <c r="D1278" s="157"/>
    </row>
    <row r="1279" spans="3:4">
      <c r="C1279" s="157"/>
      <c r="D1279" s="157"/>
    </row>
    <row r="1280" spans="3:4">
      <c r="C1280" s="157"/>
      <c r="D1280" s="157"/>
    </row>
    <row r="1281" spans="3:4">
      <c r="C1281" s="157"/>
      <c r="D1281" s="157"/>
    </row>
    <row r="1282" spans="3:4">
      <c r="C1282" s="157"/>
      <c r="D1282" s="157"/>
    </row>
    <row r="1283" spans="3:4">
      <c r="C1283" s="157"/>
      <c r="D1283" s="157"/>
    </row>
    <row r="1284" spans="3:4">
      <c r="C1284" s="157"/>
      <c r="D1284" s="157"/>
    </row>
    <row r="1285" spans="3:4">
      <c r="C1285" s="157"/>
      <c r="D1285" s="157"/>
    </row>
    <row r="1286" spans="3:4">
      <c r="C1286" s="157"/>
      <c r="D1286" s="157"/>
    </row>
    <row r="1287" spans="3:4">
      <c r="C1287" s="157"/>
      <c r="D1287" s="157"/>
    </row>
    <row r="1288" spans="3:4">
      <c r="C1288" s="157"/>
      <c r="D1288" s="157"/>
    </row>
    <row r="1289" spans="3:4">
      <c r="C1289" s="157"/>
      <c r="D1289" s="157"/>
    </row>
    <row r="1290" spans="3:4">
      <c r="C1290" s="157"/>
      <c r="D1290" s="157"/>
    </row>
    <row r="1291" spans="3:4">
      <c r="C1291" s="157"/>
      <c r="D1291" s="157"/>
    </row>
    <row r="1292" spans="3:4">
      <c r="C1292" s="157"/>
      <c r="D1292" s="157"/>
    </row>
    <row r="1293" spans="3:4">
      <c r="C1293" s="157"/>
      <c r="D1293" s="157"/>
    </row>
    <row r="1294" spans="3:4">
      <c r="C1294" s="157"/>
      <c r="D1294" s="157"/>
    </row>
    <row r="1295" spans="3:4">
      <c r="C1295" s="157"/>
      <c r="D1295" s="157"/>
    </row>
    <row r="1296" spans="3:4">
      <c r="C1296" s="157"/>
      <c r="D1296" s="157"/>
    </row>
    <row r="1297" spans="3:4">
      <c r="C1297" s="157"/>
      <c r="D1297" s="157"/>
    </row>
    <row r="1298" spans="3:4">
      <c r="C1298" s="157"/>
      <c r="D1298" s="157"/>
    </row>
    <row r="1299" spans="3:4">
      <c r="C1299" s="157"/>
      <c r="D1299" s="157"/>
    </row>
    <row r="1300" spans="3:4">
      <c r="C1300" s="157"/>
      <c r="D1300" s="157"/>
    </row>
    <row r="1301" spans="3:4">
      <c r="C1301" s="157"/>
      <c r="D1301" s="157"/>
    </row>
    <row r="1302" spans="3:4">
      <c r="C1302" s="157"/>
      <c r="D1302" s="157"/>
    </row>
    <row r="1303" spans="3:4">
      <c r="C1303" s="157"/>
      <c r="D1303" s="157"/>
    </row>
    <row r="1304" spans="3:4">
      <c r="C1304" s="157"/>
      <c r="D1304" s="157"/>
    </row>
    <row r="1305" spans="3:4">
      <c r="C1305" s="157"/>
      <c r="D1305" s="157"/>
    </row>
    <row r="1306" spans="3:4">
      <c r="C1306" s="157"/>
      <c r="D1306" s="157"/>
    </row>
    <row r="1307" spans="3:4">
      <c r="C1307" s="157"/>
      <c r="D1307" s="157"/>
    </row>
    <row r="1308" spans="3:4">
      <c r="C1308" s="157"/>
      <c r="D1308" s="157"/>
    </row>
    <row r="1309" spans="3:4">
      <c r="C1309" s="157"/>
      <c r="D1309" s="157"/>
    </row>
    <row r="1310" spans="3:4">
      <c r="C1310" s="157"/>
      <c r="D1310" s="157"/>
    </row>
    <row r="1311" spans="3:4">
      <c r="C1311" s="157"/>
      <c r="D1311" s="157"/>
    </row>
    <row r="1312" spans="3:4">
      <c r="C1312" s="157"/>
      <c r="D1312" s="157"/>
    </row>
    <row r="1313" spans="3:4">
      <c r="C1313" s="157"/>
      <c r="D1313" s="157"/>
    </row>
    <row r="1314" spans="3:4">
      <c r="C1314" s="157"/>
      <c r="D1314" s="157"/>
    </row>
    <row r="1315" spans="3:4">
      <c r="C1315" s="157"/>
      <c r="D1315" s="157"/>
    </row>
    <row r="1316" spans="3:4">
      <c r="C1316" s="157"/>
      <c r="D1316" s="157"/>
    </row>
    <row r="1317" spans="3:4">
      <c r="C1317" s="157"/>
      <c r="D1317" s="157"/>
    </row>
    <row r="1318" spans="3:4">
      <c r="C1318" s="157"/>
      <c r="D1318" s="157"/>
    </row>
    <row r="1319" spans="3:4">
      <c r="C1319" s="157"/>
      <c r="D1319" s="157"/>
    </row>
    <row r="1320" spans="3:4">
      <c r="C1320" s="157"/>
      <c r="D1320" s="157"/>
    </row>
    <row r="1321" spans="3:4">
      <c r="C1321" s="157"/>
      <c r="D1321" s="157"/>
    </row>
    <row r="1322" spans="3:4">
      <c r="C1322" s="157"/>
      <c r="D1322" s="157"/>
    </row>
    <row r="1323" spans="3:4">
      <c r="C1323" s="157"/>
      <c r="D1323" s="157"/>
    </row>
    <row r="1324" spans="3:4">
      <c r="C1324" s="157"/>
      <c r="D1324" s="157"/>
    </row>
    <row r="1325" spans="3:4">
      <c r="C1325" s="157"/>
      <c r="D1325" s="157"/>
    </row>
    <row r="1326" spans="3:4">
      <c r="C1326" s="157"/>
      <c r="D1326" s="157"/>
    </row>
    <row r="1327" spans="3:4">
      <c r="C1327" s="157"/>
      <c r="D1327" s="157"/>
    </row>
    <row r="1328" spans="3:4">
      <c r="C1328" s="157"/>
      <c r="D1328" s="157"/>
    </row>
    <row r="1329" spans="3:4">
      <c r="C1329" s="157"/>
      <c r="D1329" s="157"/>
    </row>
    <row r="1330" spans="3:4">
      <c r="C1330" s="157"/>
      <c r="D1330" s="157"/>
    </row>
    <row r="1331" spans="3:4">
      <c r="C1331" s="157"/>
      <c r="D1331" s="157"/>
    </row>
    <row r="1332" spans="3:4">
      <c r="C1332" s="157"/>
      <c r="D1332" s="157"/>
    </row>
    <row r="1333" spans="3:4">
      <c r="C1333" s="157"/>
      <c r="D1333" s="157"/>
    </row>
    <row r="1334" spans="3:4">
      <c r="C1334" s="157"/>
      <c r="D1334" s="157"/>
    </row>
    <row r="1335" spans="3:4">
      <c r="C1335" s="157"/>
      <c r="D1335" s="157"/>
    </row>
    <row r="1336" spans="3:4">
      <c r="C1336" s="157"/>
      <c r="D1336" s="157"/>
    </row>
    <row r="1337" spans="3:4">
      <c r="C1337" s="157"/>
      <c r="D1337" s="157"/>
    </row>
    <row r="1338" spans="3:4">
      <c r="C1338" s="157"/>
      <c r="D1338" s="157"/>
    </row>
    <row r="1339" spans="3:4">
      <c r="C1339" s="157"/>
      <c r="D1339" s="157"/>
    </row>
    <row r="1340" spans="3:4">
      <c r="C1340" s="157"/>
      <c r="D1340" s="157"/>
    </row>
    <row r="1341" spans="3:4">
      <c r="C1341" s="157"/>
      <c r="D1341" s="157"/>
    </row>
    <row r="1342" spans="3:4">
      <c r="C1342" s="157"/>
      <c r="D1342" s="157"/>
    </row>
    <row r="1343" spans="3:4">
      <c r="C1343" s="157"/>
      <c r="D1343" s="157"/>
    </row>
    <row r="1344" spans="3:4">
      <c r="C1344" s="157"/>
      <c r="D1344" s="157"/>
    </row>
    <row r="1345" spans="3:4">
      <c r="C1345" s="157"/>
      <c r="D1345" s="157"/>
    </row>
    <row r="1346" spans="3:4">
      <c r="C1346" s="157"/>
      <c r="D1346" s="157"/>
    </row>
    <row r="1347" spans="3:4">
      <c r="C1347" s="157"/>
      <c r="D1347" s="157"/>
    </row>
    <row r="1348" spans="3:4">
      <c r="C1348" s="157"/>
      <c r="D1348" s="157"/>
    </row>
    <row r="1349" spans="3:4">
      <c r="C1349" s="157"/>
      <c r="D1349" s="157"/>
    </row>
    <row r="1350" spans="3:4">
      <c r="C1350" s="157"/>
      <c r="D1350" s="157"/>
    </row>
    <row r="1351" spans="3:4">
      <c r="C1351" s="157"/>
      <c r="D1351" s="157"/>
    </row>
    <row r="1352" spans="3:4">
      <c r="C1352" s="157"/>
      <c r="D1352" s="157"/>
    </row>
    <row r="1353" spans="3:4">
      <c r="C1353" s="157"/>
      <c r="D1353" s="157"/>
    </row>
    <row r="1354" spans="3:4">
      <c r="C1354" s="157"/>
      <c r="D1354" s="157"/>
    </row>
    <row r="1355" spans="3:4">
      <c r="C1355" s="157"/>
      <c r="D1355" s="157"/>
    </row>
    <row r="1356" spans="3:4">
      <c r="C1356" s="157"/>
      <c r="D1356" s="157"/>
    </row>
    <row r="1357" spans="3:4">
      <c r="C1357" s="157"/>
      <c r="D1357" s="157"/>
    </row>
    <row r="1358" spans="3:4">
      <c r="C1358" s="157"/>
      <c r="D1358" s="157"/>
    </row>
    <row r="1359" spans="3:4">
      <c r="C1359" s="157"/>
      <c r="D1359" s="157"/>
    </row>
    <row r="1360" spans="3:4">
      <c r="C1360" s="157"/>
      <c r="D1360" s="157"/>
    </row>
    <row r="1361" spans="3:4">
      <c r="C1361" s="157"/>
      <c r="D1361" s="157"/>
    </row>
    <row r="1362" spans="3:4">
      <c r="C1362" s="157"/>
      <c r="D1362" s="157"/>
    </row>
    <row r="1363" spans="3:4">
      <c r="C1363" s="157"/>
      <c r="D1363" s="157"/>
    </row>
    <row r="1364" spans="3:4">
      <c r="C1364" s="157"/>
      <c r="D1364" s="157"/>
    </row>
    <row r="1365" spans="3:4">
      <c r="C1365" s="157"/>
      <c r="D1365" s="157"/>
    </row>
    <row r="1366" spans="3:4">
      <c r="C1366" s="157"/>
      <c r="D1366" s="157"/>
    </row>
    <row r="1367" spans="3:4">
      <c r="C1367" s="157"/>
      <c r="D1367" s="157"/>
    </row>
    <row r="1368" spans="3:4">
      <c r="C1368" s="157"/>
      <c r="D1368" s="157"/>
    </row>
    <row r="1369" spans="3:4">
      <c r="C1369" s="157"/>
      <c r="D1369" s="157"/>
    </row>
    <row r="1370" spans="3:4">
      <c r="C1370" s="157"/>
      <c r="D1370" s="157"/>
    </row>
    <row r="1371" spans="3:4">
      <c r="C1371" s="157"/>
      <c r="D1371" s="157"/>
    </row>
    <row r="1372" spans="3:4">
      <c r="C1372" s="157"/>
      <c r="D1372" s="157"/>
    </row>
    <row r="1373" spans="3:4">
      <c r="C1373" s="157"/>
      <c r="D1373" s="157"/>
    </row>
    <row r="1374" spans="3:4">
      <c r="C1374" s="157"/>
      <c r="D1374" s="157"/>
    </row>
    <row r="1375" spans="3:4">
      <c r="C1375" s="157"/>
      <c r="D1375" s="157"/>
    </row>
    <row r="1376" spans="3:4">
      <c r="C1376" s="157"/>
      <c r="D1376" s="157"/>
    </row>
    <row r="1377" spans="3:4">
      <c r="C1377" s="157"/>
      <c r="D1377" s="157"/>
    </row>
    <row r="1378" spans="3:4">
      <c r="C1378" s="157"/>
      <c r="D1378" s="157"/>
    </row>
    <row r="1379" spans="3:4">
      <c r="C1379" s="157"/>
      <c r="D1379" s="157"/>
    </row>
    <row r="1380" spans="3:4">
      <c r="C1380" s="157"/>
      <c r="D1380" s="157"/>
    </row>
    <row r="1381" spans="3:4">
      <c r="C1381" s="157"/>
      <c r="D1381" s="157"/>
    </row>
    <row r="1382" spans="3:4">
      <c r="C1382" s="157"/>
      <c r="D1382" s="157"/>
    </row>
    <row r="1383" spans="3:4">
      <c r="C1383" s="157"/>
      <c r="D1383" s="157"/>
    </row>
    <row r="1384" spans="3:4">
      <c r="C1384" s="157"/>
      <c r="D1384" s="157"/>
    </row>
    <row r="1385" spans="3:4">
      <c r="C1385" s="157"/>
      <c r="D1385" s="157"/>
    </row>
    <row r="1386" spans="3:4">
      <c r="C1386" s="157"/>
      <c r="D1386" s="157"/>
    </row>
    <row r="1387" spans="3:4">
      <c r="C1387" s="157"/>
      <c r="D1387" s="157"/>
    </row>
    <row r="1388" spans="3:4">
      <c r="C1388" s="157"/>
      <c r="D1388" s="157"/>
    </row>
    <row r="1389" spans="3:4">
      <c r="C1389" s="157"/>
      <c r="D1389" s="157"/>
    </row>
    <row r="1390" spans="3:4">
      <c r="C1390" s="157"/>
      <c r="D1390" s="157"/>
    </row>
    <row r="1391" spans="3:4">
      <c r="C1391" s="157"/>
      <c r="D1391" s="157"/>
    </row>
    <row r="1392" spans="3:4">
      <c r="C1392" s="157"/>
      <c r="D1392" s="157"/>
    </row>
    <row r="1393" spans="3:4">
      <c r="C1393" s="157"/>
      <c r="D1393" s="157"/>
    </row>
    <row r="1394" spans="3:4">
      <c r="C1394" s="157"/>
      <c r="D1394" s="157"/>
    </row>
    <row r="1395" spans="3:4">
      <c r="C1395" s="157"/>
      <c r="D1395" s="157"/>
    </row>
    <row r="1396" spans="3:4">
      <c r="C1396" s="157"/>
      <c r="D1396" s="157"/>
    </row>
    <row r="1397" spans="3:4">
      <c r="C1397" s="157"/>
      <c r="D1397" s="157"/>
    </row>
    <row r="1398" spans="3:4">
      <c r="C1398" s="157"/>
      <c r="D1398" s="157"/>
    </row>
    <row r="1399" spans="3:4">
      <c r="C1399" s="157"/>
      <c r="D1399" s="157"/>
    </row>
    <row r="1400" spans="3:4">
      <c r="C1400" s="157"/>
      <c r="D1400" s="157"/>
    </row>
    <row r="1401" spans="3:4">
      <c r="C1401" s="157"/>
      <c r="D1401" s="157"/>
    </row>
    <row r="1402" spans="3:4">
      <c r="C1402" s="157"/>
      <c r="D1402" s="157"/>
    </row>
    <row r="1403" spans="3:4">
      <c r="C1403" s="157"/>
      <c r="D1403" s="157"/>
    </row>
    <row r="1404" spans="3:4">
      <c r="C1404" s="157"/>
      <c r="D1404" s="157"/>
    </row>
    <row r="1405" spans="3:4">
      <c r="C1405" s="157"/>
      <c r="D1405" s="157"/>
    </row>
    <row r="1406" spans="3:4">
      <c r="C1406" s="157"/>
      <c r="D1406" s="157"/>
    </row>
    <row r="1407" spans="3:4">
      <c r="C1407" s="157"/>
      <c r="D1407" s="157"/>
    </row>
    <row r="1408" spans="3:4">
      <c r="C1408" s="157"/>
      <c r="D1408" s="157"/>
    </row>
    <row r="1409" spans="3:4">
      <c r="C1409" s="157"/>
      <c r="D1409" s="157"/>
    </row>
    <row r="1410" spans="3:4">
      <c r="C1410" s="157"/>
      <c r="D1410" s="157"/>
    </row>
    <row r="1411" spans="3:4">
      <c r="C1411" s="157"/>
      <c r="D1411" s="157"/>
    </row>
    <row r="1412" spans="3:4">
      <c r="C1412" s="157"/>
      <c r="D1412" s="157"/>
    </row>
    <row r="1413" spans="3:4">
      <c r="C1413" s="157"/>
      <c r="D1413" s="157"/>
    </row>
    <row r="1414" spans="3:4">
      <c r="C1414" s="157"/>
      <c r="D1414" s="157"/>
    </row>
    <row r="1415" spans="3:4">
      <c r="C1415" s="157"/>
      <c r="D1415" s="157"/>
    </row>
    <row r="1416" spans="3:4">
      <c r="C1416" s="157"/>
      <c r="D1416" s="157"/>
    </row>
    <row r="1417" spans="3:4">
      <c r="C1417" s="157"/>
      <c r="D1417" s="157"/>
    </row>
    <row r="1418" spans="3:4">
      <c r="C1418" s="157"/>
      <c r="D1418" s="157"/>
    </row>
    <row r="1419" spans="3:4">
      <c r="C1419" s="157"/>
      <c r="D1419" s="157"/>
    </row>
    <row r="1420" spans="3:4">
      <c r="C1420" s="157"/>
      <c r="D1420" s="157"/>
    </row>
    <row r="1421" spans="3:4">
      <c r="C1421" s="157"/>
      <c r="D1421" s="157"/>
    </row>
    <row r="1422" spans="3:4">
      <c r="C1422" s="157"/>
      <c r="D1422" s="157"/>
    </row>
    <row r="1423" spans="3:4">
      <c r="C1423" s="157"/>
      <c r="D1423" s="157"/>
    </row>
    <row r="1424" spans="3:4">
      <c r="C1424" s="157"/>
      <c r="D1424" s="157"/>
    </row>
    <row r="1425" spans="3:4">
      <c r="C1425" s="157"/>
      <c r="D1425" s="157"/>
    </row>
    <row r="1426" spans="3:4">
      <c r="C1426" s="157"/>
      <c r="D1426" s="157"/>
    </row>
    <row r="1427" spans="3:4">
      <c r="C1427" s="157"/>
      <c r="D1427" s="157"/>
    </row>
    <row r="1428" spans="3:4">
      <c r="C1428" s="157"/>
      <c r="D1428" s="157"/>
    </row>
    <row r="1429" spans="3:4">
      <c r="C1429" s="157"/>
      <c r="D1429" s="157"/>
    </row>
    <row r="1430" spans="3:4">
      <c r="C1430" s="157"/>
      <c r="D1430" s="157"/>
    </row>
    <row r="1431" spans="3:4">
      <c r="C1431" s="157"/>
      <c r="D1431" s="157"/>
    </row>
    <row r="1432" spans="3:4">
      <c r="C1432" s="157"/>
      <c r="D1432" s="157"/>
    </row>
    <row r="1433" spans="3:4">
      <c r="C1433" s="157"/>
      <c r="D1433" s="157"/>
    </row>
    <row r="1434" spans="3:4">
      <c r="C1434" s="157"/>
      <c r="D1434" s="157"/>
    </row>
    <row r="1435" spans="3:4">
      <c r="C1435" s="157"/>
      <c r="D1435" s="157"/>
    </row>
    <row r="1436" spans="3:4">
      <c r="C1436" s="157"/>
      <c r="D1436" s="157"/>
    </row>
    <row r="1437" spans="3:4">
      <c r="C1437" s="157"/>
      <c r="D1437" s="157"/>
    </row>
    <row r="1438" spans="3:4">
      <c r="C1438" s="157"/>
      <c r="D1438" s="157"/>
    </row>
    <row r="1439" spans="3:4">
      <c r="C1439" s="157"/>
      <c r="D1439" s="157"/>
    </row>
    <row r="1440" spans="3:4">
      <c r="C1440" s="157"/>
      <c r="D1440" s="157"/>
    </row>
    <row r="1441" spans="3:4">
      <c r="C1441" s="157"/>
      <c r="D1441" s="157"/>
    </row>
    <row r="1442" spans="3:4">
      <c r="C1442" s="157"/>
      <c r="D1442" s="157"/>
    </row>
    <row r="1443" spans="3:4">
      <c r="C1443" s="157"/>
      <c r="D1443" s="157"/>
    </row>
    <row r="1444" spans="3:4">
      <c r="C1444" s="157"/>
      <c r="D1444" s="157"/>
    </row>
    <row r="1445" spans="3:4">
      <c r="C1445" s="157"/>
      <c r="D1445" s="157"/>
    </row>
    <row r="1446" spans="3:4">
      <c r="C1446" s="157"/>
      <c r="D1446" s="157"/>
    </row>
    <row r="1447" spans="3:4">
      <c r="C1447" s="157"/>
      <c r="D1447" s="157"/>
    </row>
    <row r="1448" spans="3:4">
      <c r="C1448" s="157"/>
      <c r="D1448" s="157"/>
    </row>
    <row r="1449" spans="3:4">
      <c r="C1449" s="157"/>
      <c r="D1449" s="157"/>
    </row>
    <row r="1450" spans="3:4">
      <c r="C1450" s="157"/>
      <c r="D1450" s="157"/>
    </row>
    <row r="1451" spans="3:4">
      <c r="C1451" s="157"/>
      <c r="D1451" s="157"/>
    </row>
    <row r="1452" spans="3:4">
      <c r="C1452" s="157"/>
      <c r="D1452" s="157"/>
    </row>
    <row r="1453" spans="3:4">
      <c r="C1453" s="157"/>
      <c r="D1453" s="157"/>
    </row>
    <row r="1454" spans="3:4">
      <c r="C1454" s="157"/>
      <c r="D1454" s="157"/>
    </row>
    <row r="1455" spans="3:4">
      <c r="C1455" s="157"/>
      <c r="D1455" s="157"/>
    </row>
    <row r="1456" spans="3:4">
      <c r="C1456" s="157"/>
      <c r="D1456" s="157"/>
    </row>
    <row r="1457" spans="3:4">
      <c r="C1457" s="157"/>
      <c r="D1457" s="157"/>
    </row>
    <row r="1458" spans="3:4">
      <c r="C1458" s="157"/>
      <c r="D1458" s="157"/>
    </row>
    <row r="1459" spans="3:4">
      <c r="C1459" s="157"/>
      <c r="D1459" s="157"/>
    </row>
    <row r="1460" spans="3:4">
      <c r="C1460" s="157"/>
      <c r="D1460" s="157"/>
    </row>
    <row r="1461" spans="3:4">
      <c r="C1461" s="157"/>
      <c r="D1461" s="157"/>
    </row>
    <row r="1462" spans="3:4">
      <c r="C1462" s="157"/>
      <c r="D1462" s="157"/>
    </row>
    <row r="1463" spans="3:4">
      <c r="C1463" s="157"/>
      <c r="D1463" s="157"/>
    </row>
    <row r="1464" spans="3:4">
      <c r="C1464" s="157"/>
      <c r="D1464" s="157"/>
    </row>
    <row r="1465" spans="3:4">
      <c r="C1465" s="157"/>
      <c r="D1465" s="157"/>
    </row>
    <row r="1466" spans="3:4">
      <c r="C1466" s="157"/>
      <c r="D1466" s="157"/>
    </row>
    <row r="1467" spans="3:4">
      <c r="C1467" s="157"/>
      <c r="D1467" s="157"/>
    </row>
    <row r="1468" spans="3:4">
      <c r="C1468" s="157"/>
      <c r="D1468" s="157"/>
    </row>
    <row r="1469" spans="3:4">
      <c r="C1469" s="157"/>
      <c r="D1469" s="157"/>
    </row>
    <row r="1470" spans="3:4">
      <c r="C1470" s="157"/>
      <c r="D1470" s="157"/>
    </row>
    <row r="1471" spans="3:4">
      <c r="C1471" s="157"/>
      <c r="D1471" s="157"/>
    </row>
    <row r="1472" spans="3:4">
      <c r="C1472" s="157"/>
      <c r="D1472" s="157"/>
    </row>
    <row r="1473" spans="3:4">
      <c r="C1473" s="157"/>
      <c r="D1473" s="157"/>
    </row>
    <row r="1474" spans="3:4">
      <c r="C1474" s="157"/>
      <c r="D1474" s="157"/>
    </row>
    <row r="1475" spans="3:4">
      <c r="C1475" s="157"/>
      <c r="D1475" s="157"/>
    </row>
    <row r="1476" spans="3:4">
      <c r="C1476" s="157"/>
      <c r="D1476" s="157"/>
    </row>
    <row r="1477" spans="3:4">
      <c r="C1477" s="157"/>
      <c r="D1477" s="157"/>
    </row>
    <row r="1478" spans="3:4">
      <c r="C1478" s="157"/>
      <c r="D1478" s="157"/>
    </row>
    <row r="1479" spans="3:4">
      <c r="C1479" s="157"/>
      <c r="D1479" s="157"/>
    </row>
    <row r="1480" spans="3:4">
      <c r="C1480" s="157"/>
      <c r="D1480" s="157"/>
    </row>
    <row r="1481" spans="3:4">
      <c r="C1481" s="157"/>
      <c r="D1481" s="157"/>
    </row>
    <row r="1482" spans="3:4">
      <c r="C1482" s="157"/>
      <c r="D1482" s="157"/>
    </row>
    <row r="1483" spans="3:4">
      <c r="C1483" s="157"/>
      <c r="D1483" s="157"/>
    </row>
    <row r="1484" spans="3:4">
      <c r="C1484" s="157"/>
      <c r="D1484" s="157"/>
    </row>
    <row r="1485" spans="3:4">
      <c r="C1485" s="157"/>
      <c r="D1485" s="157"/>
    </row>
    <row r="1486" spans="3:4">
      <c r="C1486" s="157"/>
      <c r="D1486" s="157"/>
    </row>
    <row r="1487" spans="3:4">
      <c r="C1487" s="157"/>
      <c r="D1487" s="157"/>
    </row>
    <row r="1488" spans="3:4">
      <c r="C1488" s="157"/>
      <c r="D1488" s="157"/>
    </row>
    <row r="1489" spans="3:4">
      <c r="C1489" s="157"/>
      <c r="D1489" s="157"/>
    </row>
    <row r="1490" spans="3:4">
      <c r="C1490" s="157"/>
      <c r="D1490" s="157"/>
    </row>
    <row r="1491" spans="3:4">
      <c r="C1491" s="157"/>
      <c r="D1491" s="157"/>
    </row>
    <row r="1492" spans="3:4">
      <c r="C1492" s="157"/>
      <c r="D1492" s="157"/>
    </row>
    <row r="1493" spans="3:4">
      <c r="C1493" s="157"/>
      <c r="D1493" s="157"/>
    </row>
    <row r="1494" spans="3:4">
      <c r="C1494" s="157"/>
      <c r="D1494" s="157"/>
    </row>
    <row r="1495" spans="3:4">
      <c r="C1495" s="157"/>
      <c r="D1495" s="157"/>
    </row>
    <row r="1496" spans="3:4">
      <c r="C1496" s="157"/>
      <c r="D1496" s="157"/>
    </row>
    <row r="1497" spans="3:4">
      <c r="C1497" s="157"/>
      <c r="D1497" s="157"/>
    </row>
    <row r="1498" spans="3:4">
      <c r="C1498" s="157"/>
      <c r="D1498" s="157"/>
    </row>
    <row r="1499" spans="3:4">
      <c r="C1499" s="157"/>
      <c r="D1499" s="157"/>
    </row>
    <row r="1500" spans="3:4">
      <c r="C1500" s="157"/>
      <c r="D1500" s="157"/>
    </row>
    <row r="1501" spans="3:4">
      <c r="C1501" s="157"/>
      <c r="D1501" s="157"/>
    </row>
    <row r="1502" spans="3:4">
      <c r="C1502" s="157"/>
      <c r="D1502" s="157"/>
    </row>
    <row r="1503" spans="3:4">
      <c r="C1503" s="157"/>
      <c r="D1503" s="157"/>
    </row>
    <row r="1504" spans="3:4">
      <c r="C1504" s="157"/>
      <c r="D1504" s="157"/>
    </row>
    <row r="1505" spans="3:4">
      <c r="C1505" s="157"/>
      <c r="D1505" s="157"/>
    </row>
    <row r="1506" spans="3:4">
      <c r="C1506" s="157"/>
      <c r="D1506" s="157"/>
    </row>
    <row r="1507" spans="3:4">
      <c r="C1507" s="157"/>
      <c r="D1507" s="157"/>
    </row>
    <row r="1508" spans="3:4">
      <c r="C1508" s="157"/>
      <c r="D1508" s="157"/>
    </row>
    <row r="1509" spans="3:4">
      <c r="C1509" s="157"/>
      <c r="D1509" s="157"/>
    </row>
    <row r="1510" spans="3:4">
      <c r="C1510" s="157"/>
      <c r="D1510" s="157"/>
    </row>
    <row r="1511" spans="3:4">
      <c r="C1511" s="157"/>
      <c r="D1511" s="157"/>
    </row>
    <row r="1512" spans="3:4">
      <c r="C1512" s="157"/>
      <c r="D1512" s="157"/>
    </row>
    <row r="1513" spans="3:4">
      <c r="C1513" s="157"/>
      <c r="D1513" s="157"/>
    </row>
    <row r="1514" spans="3:4">
      <c r="C1514" s="157"/>
      <c r="D1514" s="157"/>
    </row>
    <row r="1515" spans="3:4">
      <c r="C1515" s="157"/>
      <c r="D1515" s="157"/>
    </row>
    <row r="1516" spans="3:4">
      <c r="C1516" s="157"/>
      <c r="D1516" s="157"/>
    </row>
    <row r="1517" spans="3:4">
      <c r="C1517" s="157"/>
      <c r="D1517" s="157"/>
    </row>
    <row r="1518" spans="3:4">
      <c r="C1518" s="157"/>
      <c r="D1518" s="157"/>
    </row>
    <row r="1519" spans="3:4">
      <c r="C1519" s="157"/>
      <c r="D1519" s="157"/>
    </row>
    <row r="1520" spans="3:4">
      <c r="C1520" s="157"/>
      <c r="D1520" s="157"/>
    </row>
    <row r="1521" spans="3:4">
      <c r="C1521" s="157"/>
      <c r="D1521" s="157"/>
    </row>
    <row r="1522" spans="3:4">
      <c r="C1522" s="157"/>
      <c r="D1522" s="157"/>
    </row>
    <row r="1523" spans="3:4">
      <c r="C1523" s="157"/>
      <c r="D1523" s="157"/>
    </row>
    <row r="1524" spans="3:4">
      <c r="C1524" s="157"/>
      <c r="D1524" s="157"/>
    </row>
    <row r="1525" spans="3:4">
      <c r="C1525" s="157"/>
      <c r="D1525" s="157"/>
    </row>
    <row r="1526" spans="3:4">
      <c r="C1526" s="157"/>
      <c r="D1526" s="157"/>
    </row>
    <row r="1527" spans="3:4">
      <c r="C1527" s="157"/>
      <c r="D1527" s="157"/>
    </row>
    <row r="1528" spans="3:4">
      <c r="C1528" s="157"/>
      <c r="D1528" s="157"/>
    </row>
    <row r="1529" spans="3:4">
      <c r="C1529" s="157"/>
      <c r="D1529" s="157"/>
    </row>
    <row r="1530" spans="3:4">
      <c r="C1530" s="157"/>
      <c r="D1530" s="157"/>
    </row>
    <row r="1531" spans="3:4">
      <c r="C1531" s="157"/>
      <c r="D1531" s="157"/>
    </row>
    <row r="1532" spans="3:4">
      <c r="C1532" s="157"/>
      <c r="D1532" s="157"/>
    </row>
    <row r="1533" spans="3:4">
      <c r="C1533" s="157"/>
      <c r="D1533" s="157"/>
    </row>
    <row r="1534" spans="3:4">
      <c r="C1534" s="157"/>
      <c r="D1534" s="157"/>
    </row>
    <row r="1535" spans="3:4">
      <c r="C1535" s="157"/>
      <c r="D1535" s="157"/>
    </row>
    <row r="1536" spans="3:4">
      <c r="C1536" s="157"/>
      <c r="D1536" s="157"/>
    </row>
    <row r="1537" spans="3:4">
      <c r="C1537" s="157"/>
      <c r="D1537" s="157"/>
    </row>
    <row r="1538" spans="3:4">
      <c r="C1538" s="157"/>
      <c r="D1538" s="157"/>
    </row>
    <row r="1539" spans="3:4">
      <c r="C1539" s="157"/>
      <c r="D1539" s="157"/>
    </row>
    <row r="1540" spans="3:4">
      <c r="C1540" s="157"/>
      <c r="D1540" s="157"/>
    </row>
    <row r="1541" spans="3:4">
      <c r="C1541" s="157"/>
      <c r="D1541" s="157"/>
    </row>
    <row r="1542" spans="3:4">
      <c r="C1542" s="157"/>
      <c r="D1542" s="157"/>
    </row>
    <row r="1543" spans="3:4">
      <c r="C1543" s="157"/>
      <c r="D1543" s="157"/>
    </row>
    <row r="1544" spans="3:4">
      <c r="C1544" s="157"/>
      <c r="D1544" s="157"/>
    </row>
    <row r="1545" spans="3:4">
      <c r="C1545" s="157"/>
      <c r="D1545" s="157"/>
    </row>
    <row r="1546" spans="3:4">
      <c r="C1546" s="157"/>
      <c r="D1546" s="157"/>
    </row>
    <row r="1547" spans="3:4">
      <c r="C1547" s="157"/>
      <c r="D1547" s="157"/>
    </row>
    <row r="1548" spans="3:4">
      <c r="C1548" s="157"/>
      <c r="D1548" s="157"/>
    </row>
    <row r="1549" spans="3:4">
      <c r="C1549" s="157"/>
      <c r="D1549" s="157"/>
    </row>
    <row r="1550" spans="3:4">
      <c r="C1550" s="157"/>
      <c r="D1550" s="157"/>
    </row>
    <row r="1551" spans="3:4">
      <c r="C1551" s="157"/>
      <c r="D1551" s="157"/>
    </row>
    <row r="1552" spans="3:4">
      <c r="C1552" s="157"/>
      <c r="D1552" s="157"/>
    </row>
    <row r="1553" spans="3:4">
      <c r="C1553" s="157"/>
      <c r="D1553" s="157"/>
    </row>
    <row r="1554" spans="3:4">
      <c r="C1554" s="157"/>
      <c r="D1554" s="157"/>
    </row>
    <row r="1555" spans="3:4">
      <c r="C1555" s="157"/>
      <c r="D1555" s="157"/>
    </row>
    <row r="1556" spans="3:4">
      <c r="C1556" s="157"/>
      <c r="D1556" s="157"/>
    </row>
    <row r="1557" spans="3:4">
      <c r="C1557" s="157"/>
      <c r="D1557" s="157"/>
    </row>
    <row r="1558" spans="3:4">
      <c r="C1558" s="157"/>
      <c r="D1558" s="157"/>
    </row>
    <row r="1559" spans="3:4">
      <c r="C1559" s="157"/>
      <c r="D1559" s="157"/>
    </row>
    <row r="1560" spans="3:4">
      <c r="C1560" s="157"/>
      <c r="D1560" s="157"/>
    </row>
    <row r="1561" spans="3:4">
      <c r="C1561" s="157"/>
      <c r="D1561" s="157"/>
    </row>
    <row r="1562" spans="3:4">
      <c r="C1562" s="157"/>
      <c r="D1562" s="157"/>
    </row>
    <row r="1563" spans="3:4">
      <c r="C1563" s="157"/>
      <c r="D1563" s="157"/>
    </row>
    <row r="1564" spans="3:4">
      <c r="C1564" s="157"/>
      <c r="D1564" s="157"/>
    </row>
    <row r="1565" spans="3:4">
      <c r="C1565" s="157"/>
      <c r="D1565" s="157"/>
    </row>
    <row r="1566" spans="3:4">
      <c r="C1566" s="157"/>
      <c r="D1566" s="157"/>
    </row>
    <row r="1567" spans="3:4">
      <c r="C1567" s="157"/>
      <c r="D1567" s="157"/>
    </row>
    <row r="1568" spans="3:4">
      <c r="C1568" s="157"/>
      <c r="D1568" s="157"/>
    </row>
    <row r="1569" spans="3:4">
      <c r="C1569" s="157"/>
      <c r="D1569" s="157"/>
    </row>
    <row r="1570" spans="3:4">
      <c r="C1570" s="157"/>
      <c r="D1570" s="157"/>
    </row>
    <row r="1571" spans="3:4">
      <c r="C1571" s="157"/>
      <c r="D1571" s="157"/>
    </row>
    <row r="1572" spans="3:4">
      <c r="C1572" s="157"/>
      <c r="D1572" s="157"/>
    </row>
    <row r="1573" spans="3:4">
      <c r="C1573" s="157"/>
      <c r="D1573" s="157"/>
    </row>
    <row r="1574" spans="3:4">
      <c r="C1574" s="157"/>
      <c r="D1574" s="157"/>
    </row>
    <row r="1575" spans="3:4">
      <c r="C1575" s="157"/>
      <c r="D1575" s="157"/>
    </row>
    <row r="1576" spans="3:4">
      <c r="C1576" s="157"/>
      <c r="D1576" s="157"/>
    </row>
    <row r="1577" spans="3:4">
      <c r="C1577" s="157"/>
      <c r="D1577" s="157"/>
    </row>
    <row r="1578" spans="3:4">
      <c r="C1578" s="157"/>
      <c r="D1578" s="157"/>
    </row>
    <row r="1579" spans="3:4">
      <c r="C1579" s="157"/>
      <c r="D1579" s="157"/>
    </row>
    <row r="1580" spans="3:4">
      <c r="C1580" s="157"/>
      <c r="D1580" s="157"/>
    </row>
    <row r="1581" spans="3:4">
      <c r="C1581" s="157"/>
      <c r="D1581" s="157"/>
    </row>
    <row r="1582" spans="3:4">
      <c r="C1582" s="157"/>
      <c r="D1582" s="157"/>
    </row>
    <row r="1583" spans="3:4">
      <c r="C1583" s="157"/>
      <c r="D1583" s="157"/>
    </row>
    <row r="1584" spans="3:4">
      <c r="C1584" s="157"/>
      <c r="D1584" s="157"/>
    </row>
    <row r="1585" spans="3:4">
      <c r="C1585" s="157"/>
      <c r="D1585" s="157"/>
    </row>
    <row r="1586" spans="3:4">
      <c r="C1586" s="157"/>
      <c r="D1586" s="157"/>
    </row>
    <row r="1587" spans="3:4">
      <c r="C1587" s="157"/>
      <c r="D1587" s="157"/>
    </row>
    <row r="1588" spans="3:4">
      <c r="C1588" s="157"/>
      <c r="D1588" s="157"/>
    </row>
    <row r="1589" spans="3:4">
      <c r="C1589" s="157"/>
      <c r="D1589" s="157"/>
    </row>
    <row r="1590" spans="3:4">
      <c r="C1590" s="157"/>
      <c r="D1590" s="157"/>
    </row>
    <row r="1591" spans="3:4">
      <c r="C1591" s="157"/>
      <c r="D1591" s="157"/>
    </row>
    <row r="1592" spans="3:4">
      <c r="C1592" s="157"/>
      <c r="D1592" s="157"/>
    </row>
    <row r="1593" spans="3:4">
      <c r="C1593" s="157"/>
      <c r="D1593" s="157"/>
    </row>
    <row r="1594" spans="3:4">
      <c r="C1594" s="157"/>
      <c r="D1594" s="157"/>
    </row>
    <row r="1595" spans="3:4">
      <c r="C1595" s="157"/>
      <c r="D1595" s="157"/>
    </row>
    <row r="1596" spans="3:4">
      <c r="C1596" s="157"/>
      <c r="D1596" s="157"/>
    </row>
    <row r="1597" spans="3:4">
      <c r="C1597" s="157"/>
      <c r="D1597" s="157"/>
    </row>
    <row r="1598" spans="3:4">
      <c r="C1598" s="157"/>
      <c r="D1598" s="157"/>
    </row>
    <row r="1599" spans="3:4">
      <c r="C1599" s="157"/>
      <c r="D1599" s="157"/>
    </row>
    <row r="1600" spans="3:4">
      <c r="C1600" s="157"/>
      <c r="D1600" s="157"/>
    </row>
    <row r="1601" spans="3:4">
      <c r="C1601" s="157"/>
      <c r="D1601" s="157"/>
    </row>
    <row r="1602" spans="3:4">
      <c r="C1602" s="157"/>
      <c r="D1602" s="157"/>
    </row>
    <row r="1603" spans="3:4">
      <c r="C1603" s="157"/>
      <c r="D1603" s="157"/>
    </row>
    <row r="1604" spans="3:4">
      <c r="C1604" s="157"/>
      <c r="D1604" s="157"/>
    </row>
    <row r="1605" spans="3:4">
      <c r="C1605" s="157"/>
      <c r="D1605" s="157"/>
    </row>
    <row r="1606" spans="3:4">
      <c r="C1606" s="157"/>
      <c r="D1606" s="157"/>
    </row>
    <row r="1607" spans="3:4">
      <c r="C1607" s="157"/>
      <c r="D1607" s="157"/>
    </row>
    <row r="1608" spans="3:4">
      <c r="C1608" s="157"/>
      <c r="D1608" s="157"/>
    </row>
    <row r="1609" spans="3:4">
      <c r="C1609" s="157"/>
      <c r="D1609" s="157"/>
    </row>
    <row r="1610" spans="3:4">
      <c r="C1610" s="157"/>
      <c r="D1610" s="157"/>
    </row>
    <row r="1611" spans="3:4">
      <c r="C1611" s="157"/>
      <c r="D1611" s="157"/>
    </row>
    <row r="1612" spans="3:4">
      <c r="C1612" s="157"/>
      <c r="D1612" s="157"/>
    </row>
    <row r="1613" spans="3:4">
      <c r="C1613" s="157"/>
      <c r="D1613" s="157"/>
    </row>
    <row r="1614" spans="3:4">
      <c r="C1614" s="157"/>
      <c r="D1614" s="157"/>
    </row>
    <row r="1615" spans="3:4">
      <c r="C1615" s="157"/>
      <c r="D1615" s="157"/>
    </row>
    <row r="1616" spans="3:4">
      <c r="C1616" s="157"/>
      <c r="D1616" s="157"/>
    </row>
    <row r="1617" spans="3:4">
      <c r="C1617" s="157"/>
      <c r="D1617" s="157"/>
    </row>
    <row r="1618" spans="3:4">
      <c r="C1618" s="157"/>
      <c r="D1618" s="157"/>
    </row>
    <row r="1619" spans="3:4">
      <c r="C1619" s="157"/>
      <c r="D1619" s="157"/>
    </row>
    <row r="1620" spans="3:4">
      <c r="C1620" s="157"/>
      <c r="D1620" s="157"/>
    </row>
    <row r="1621" spans="3:4">
      <c r="C1621" s="157"/>
      <c r="D1621" s="157"/>
    </row>
    <row r="1622" spans="3:4">
      <c r="C1622" s="157"/>
      <c r="D1622" s="157"/>
    </row>
    <row r="1623" spans="3:4">
      <c r="C1623" s="157"/>
      <c r="D1623" s="157"/>
    </row>
    <row r="1624" spans="3:4">
      <c r="C1624" s="157"/>
      <c r="D1624" s="157"/>
    </row>
    <row r="1625" spans="3:4">
      <c r="C1625" s="157"/>
      <c r="D1625" s="157"/>
    </row>
    <row r="1626" spans="3:4">
      <c r="C1626" s="157"/>
      <c r="D1626" s="157"/>
    </row>
    <row r="1627" spans="3:4">
      <c r="C1627" s="157"/>
      <c r="D1627" s="157"/>
    </row>
    <row r="1628" spans="3:4">
      <c r="C1628" s="157"/>
      <c r="D1628" s="157"/>
    </row>
    <row r="1629" spans="3:4">
      <c r="C1629" s="157"/>
      <c r="D1629" s="157"/>
    </row>
    <row r="1630" spans="3:4">
      <c r="C1630" s="157"/>
      <c r="D1630" s="157"/>
    </row>
    <row r="1631" spans="3:4">
      <c r="C1631" s="157"/>
      <c r="D1631" s="157"/>
    </row>
    <row r="1632" spans="3:4">
      <c r="C1632" s="157"/>
      <c r="D1632" s="157"/>
    </row>
    <row r="1633" spans="3:4">
      <c r="C1633" s="157"/>
      <c r="D1633" s="157"/>
    </row>
    <row r="1634" spans="3:4">
      <c r="C1634" s="157"/>
      <c r="D1634" s="157"/>
    </row>
    <row r="1635" spans="3:4">
      <c r="C1635" s="157"/>
      <c r="D1635" s="157"/>
    </row>
    <row r="1636" spans="3:4">
      <c r="C1636" s="157"/>
      <c r="D1636" s="157"/>
    </row>
    <row r="1637" spans="3:4">
      <c r="C1637" s="157"/>
      <c r="D1637" s="157"/>
    </row>
    <row r="1638" spans="3:4">
      <c r="C1638" s="157"/>
      <c r="D1638" s="157"/>
    </row>
    <row r="1639" spans="3:4">
      <c r="C1639" s="157"/>
      <c r="D1639" s="157"/>
    </row>
    <row r="1640" spans="3:4">
      <c r="C1640" s="157"/>
      <c r="D1640" s="157"/>
    </row>
    <row r="1641" spans="3:4">
      <c r="C1641" s="157"/>
      <c r="D1641" s="157"/>
    </row>
    <row r="1642" spans="3:4">
      <c r="C1642" s="157"/>
      <c r="D1642" s="157"/>
    </row>
    <row r="1643" spans="3:4">
      <c r="C1643" s="157"/>
      <c r="D1643" s="157"/>
    </row>
    <row r="1644" spans="3:4">
      <c r="C1644" s="157"/>
      <c r="D1644" s="157"/>
    </row>
    <row r="1645" spans="3:4">
      <c r="C1645" s="157"/>
      <c r="D1645" s="157"/>
    </row>
    <row r="1646" spans="3:4">
      <c r="C1646" s="157"/>
      <c r="D1646" s="157"/>
    </row>
    <row r="1647" spans="3:4">
      <c r="C1647" s="157"/>
      <c r="D1647" s="157"/>
    </row>
    <row r="1648" spans="3:4">
      <c r="C1648" s="157"/>
      <c r="D1648" s="157"/>
    </row>
    <row r="1649" spans="3:4">
      <c r="C1649" s="157"/>
      <c r="D1649" s="157"/>
    </row>
    <row r="1650" spans="3:4">
      <c r="C1650" s="157"/>
      <c r="D1650" s="157"/>
    </row>
    <row r="1651" spans="3:4">
      <c r="C1651" s="157"/>
      <c r="D1651" s="157"/>
    </row>
    <row r="1652" spans="3:4">
      <c r="C1652" s="157"/>
      <c r="D1652" s="157"/>
    </row>
    <row r="1653" spans="3:4">
      <c r="C1653" s="157"/>
      <c r="D1653" s="157"/>
    </row>
    <row r="1654" spans="3:4">
      <c r="C1654" s="157"/>
      <c r="D1654" s="157"/>
    </row>
    <row r="1655" spans="3:4">
      <c r="C1655" s="157"/>
      <c r="D1655" s="157"/>
    </row>
    <row r="1656" spans="3:4">
      <c r="C1656" s="157"/>
      <c r="D1656" s="157"/>
    </row>
    <row r="1657" spans="3:4">
      <c r="C1657" s="157"/>
      <c r="D1657" s="157"/>
    </row>
    <row r="1658" spans="3:4">
      <c r="C1658" s="157"/>
      <c r="D1658" s="157"/>
    </row>
    <row r="1659" spans="3:4">
      <c r="C1659" s="157"/>
      <c r="D1659" s="157"/>
    </row>
    <row r="1660" spans="3:4">
      <c r="C1660" s="157"/>
      <c r="D1660" s="157"/>
    </row>
    <row r="1661" spans="3:4">
      <c r="C1661" s="157"/>
      <c r="D1661" s="157"/>
    </row>
    <row r="1662" spans="3:4">
      <c r="C1662" s="157"/>
      <c r="D1662" s="157"/>
    </row>
    <row r="1663" spans="3:4">
      <c r="C1663" s="157"/>
      <c r="D1663" s="157"/>
    </row>
    <row r="1664" spans="3:4">
      <c r="C1664" s="157"/>
      <c r="D1664" s="157"/>
    </row>
    <row r="1665" spans="3:4">
      <c r="C1665" s="157"/>
      <c r="D1665" s="157"/>
    </row>
    <row r="1666" spans="3:4">
      <c r="C1666" s="157"/>
      <c r="D1666" s="157"/>
    </row>
    <row r="1667" spans="3:4">
      <c r="C1667" s="157"/>
      <c r="D1667" s="157"/>
    </row>
    <row r="1668" spans="3:4">
      <c r="C1668" s="157"/>
      <c r="D1668" s="157"/>
    </row>
    <row r="1669" spans="3:4">
      <c r="C1669" s="157"/>
      <c r="D1669" s="157"/>
    </row>
    <row r="1670" spans="3:4">
      <c r="C1670" s="157"/>
      <c r="D1670" s="157"/>
    </row>
    <row r="1671" spans="3:4">
      <c r="C1671" s="157"/>
      <c r="D1671" s="157"/>
    </row>
    <row r="1672" spans="3:4">
      <c r="C1672" s="157"/>
      <c r="D1672" s="157"/>
    </row>
    <row r="1673" spans="3:4">
      <c r="C1673" s="157"/>
      <c r="D1673" s="157"/>
    </row>
    <row r="1674" spans="3:4">
      <c r="C1674" s="157"/>
      <c r="D1674" s="157"/>
    </row>
    <row r="1675" spans="3:4">
      <c r="C1675" s="157"/>
      <c r="D1675" s="157"/>
    </row>
    <row r="1676" spans="3:4">
      <c r="C1676" s="157"/>
      <c r="D1676" s="157"/>
    </row>
    <row r="1677" spans="3:4">
      <c r="C1677" s="157"/>
      <c r="D1677" s="157"/>
    </row>
    <row r="1678" spans="3:4">
      <c r="C1678" s="157"/>
      <c r="D1678" s="157"/>
    </row>
    <row r="1679" spans="3:4">
      <c r="C1679" s="157"/>
      <c r="D1679" s="157"/>
    </row>
    <row r="1680" spans="3:4">
      <c r="C1680" s="157"/>
      <c r="D1680" s="157"/>
    </row>
    <row r="1681" spans="3:4">
      <c r="C1681" s="157"/>
      <c r="D1681" s="157"/>
    </row>
    <row r="1682" spans="3:4">
      <c r="C1682" s="157"/>
      <c r="D1682" s="157"/>
    </row>
    <row r="1683" spans="3:4">
      <c r="C1683" s="157"/>
      <c r="D1683" s="157"/>
    </row>
    <row r="1684" spans="3:4">
      <c r="C1684" s="157"/>
      <c r="D1684" s="157"/>
    </row>
    <row r="1685" spans="3:4">
      <c r="C1685" s="157"/>
      <c r="D1685" s="157"/>
    </row>
    <row r="1686" spans="3:4">
      <c r="C1686" s="157"/>
      <c r="D1686" s="157"/>
    </row>
    <row r="1687" spans="3:4">
      <c r="C1687" s="157"/>
      <c r="D1687" s="157"/>
    </row>
    <row r="1688" spans="3:4">
      <c r="C1688" s="157"/>
      <c r="D1688" s="157"/>
    </row>
    <row r="1689" spans="3:4">
      <c r="C1689" s="157"/>
      <c r="D1689" s="157"/>
    </row>
    <row r="1690" spans="3:4">
      <c r="C1690" s="157"/>
      <c r="D1690" s="157"/>
    </row>
    <row r="1691" spans="3:4">
      <c r="C1691" s="157"/>
      <c r="D1691" s="157"/>
    </row>
    <row r="1692" spans="3:4">
      <c r="C1692" s="157"/>
      <c r="D1692" s="157"/>
    </row>
    <row r="1693" spans="3:4">
      <c r="C1693" s="157"/>
      <c r="D1693" s="157"/>
    </row>
    <row r="1694" spans="3:4">
      <c r="C1694" s="157"/>
      <c r="D1694" s="157"/>
    </row>
    <row r="1695" spans="3:4">
      <c r="C1695" s="157"/>
      <c r="D1695" s="157"/>
    </row>
    <row r="1696" spans="3:4">
      <c r="C1696" s="157"/>
      <c r="D1696" s="157"/>
    </row>
    <row r="1697" spans="3:4">
      <c r="C1697" s="157"/>
      <c r="D1697" s="157"/>
    </row>
    <row r="1698" spans="3:4">
      <c r="C1698" s="157"/>
      <c r="D1698" s="157"/>
    </row>
    <row r="1699" spans="3:4">
      <c r="C1699" s="157"/>
      <c r="D1699" s="157"/>
    </row>
    <row r="1700" spans="3:4">
      <c r="C1700" s="157"/>
      <c r="D1700" s="157"/>
    </row>
    <row r="1701" spans="3:4">
      <c r="C1701" s="157"/>
      <c r="D1701" s="157"/>
    </row>
    <row r="1702" spans="3:4">
      <c r="C1702" s="157"/>
      <c r="D1702" s="157"/>
    </row>
    <row r="1703" spans="3:4">
      <c r="C1703" s="157"/>
      <c r="D1703" s="157"/>
    </row>
    <row r="1704" spans="3:4">
      <c r="C1704" s="157"/>
      <c r="D1704" s="157"/>
    </row>
    <row r="1705" spans="3:4">
      <c r="C1705" s="157"/>
      <c r="D1705" s="157"/>
    </row>
    <row r="1706" spans="3:4">
      <c r="C1706" s="157"/>
      <c r="D1706" s="157"/>
    </row>
    <row r="1707" spans="3:4">
      <c r="C1707" s="157"/>
      <c r="D1707" s="157"/>
    </row>
    <row r="1708" spans="3:4">
      <c r="C1708" s="157"/>
      <c r="D1708" s="157"/>
    </row>
    <row r="1709" spans="3:4">
      <c r="C1709" s="157"/>
      <c r="D1709" s="157"/>
    </row>
    <row r="1710" spans="3:4">
      <c r="C1710" s="157"/>
      <c r="D1710" s="157"/>
    </row>
    <row r="1711" spans="3:4">
      <c r="C1711" s="157"/>
      <c r="D1711" s="157"/>
    </row>
    <row r="1712" spans="3:4">
      <c r="C1712" s="157"/>
      <c r="D1712" s="157"/>
    </row>
    <row r="1713" spans="3:4">
      <c r="C1713" s="157"/>
      <c r="D1713" s="157"/>
    </row>
    <row r="1714" spans="3:4">
      <c r="C1714" s="157"/>
      <c r="D1714" s="157"/>
    </row>
    <row r="1715" spans="3:4">
      <c r="C1715" s="157"/>
      <c r="D1715" s="157"/>
    </row>
    <row r="1716" spans="3:4">
      <c r="C1716" s="157"/>
      <c r="D1716" s="157"/>
    </row>
    <row r="1717" spans="3:4">
      <c r="C1717" s="157"/>
      <c r="D1717" s="157"/>
    </row>
    <row r="1718" spans="3:4">
      <c r="C1718" s="157"/>
      <c r="D1718" s="157"/>
    </row>
    <row r="1719" spans="3:4">
      <c r="C1719" s="157"/>
      <c r="D1719" s="157"/>
    </row>
    <row r="1720" spans="3:4">
      <c r="C1720" s="157"/>
      <c r="D1720" s="157"/>
    </row>
    <row r="1721" spans="3:4">
      <c r="C1721" s="157"/>
      <c r="D1721" s="157"/>
    </row>
    <row r="1722" spans="3:4">
      <c r="C1722" s="157"/>
      <c r="D1722" s="157"/>
    </row>
    <row r="1723" spans="3:4">
      <c r="C1723" s="157"/>
      <c r="D1723" s="157"/>
    </row>
    <row r="1724" spans="3:4">
      <c r="C1724" s="157"/>
      <c r="D1724" s="157"/>
    </row>
    <row r="1725" spans="3:4">
      <c r="C1725" s="157"/>
      <c r="D1725" s="157"/>
    </row>
    <row r="1726" spans="3:4">
      <c r="C1726" s="157"/>
      <c r="D1726" s="157"/>
    </row>
    <row r="1727" spans="3:4">
      <c r="C1727" s="157"/>
      <c r="D1727" s="157"/>
    </row>
    <row r="1728" spans="3:4">
      <c r="C1728" s="157"/>
      <c r="D1728" s="157"/>
    </row>
    <row r="1729" spans="3:4">
      <c r="C1729" s="157"/>
      <c r="D1729" s="157"/>
    </row>
    <row r="1730" spans="3:4">
      <c r="C1730" s="157"/>
      <c r="D1730" s="157"/>
    </row>
    <row r="1731" spans="3:4">
      <c r="C1731" s="157"/>
      <c r="D1731" s="157"/>
    </row>
    <row r="1732" spans="3:4">
      <c r="C1732" s="157"/>
      <c r="D1732" s="157"/>
    </row>
    <row r="1733" spans="3:4">
      <c r="C1733" s="157"/>
      <c r="D1733" s="157"/>
    </row>
    <row r="1734" spans="3:4">
      <c r="C1734" s="157"/>
      <c r="D1734" s="157"/>
    </row>
    <row r="1735" spans="3:4">
      <c r="C1735" s="157"/>
      <c r="D1735" s="157"/>
    </row>
    <row r="1736" spans="3:4">
      <c r="C1736" s="157"/>
      <c r="D1736" s="157"/>
    </row>
    <row r="1737" spans="3:4">
      <c r="C1737" s="157"/>
      <c r="D1737" s="157"/>
    </row>
    <row r="1738" spans="3:4">
      <c r="C1738" s="157"/>
      <c r="D1738" s="157"/>
    </row>
    <row r="1739" spans="3:4">
      <c r="C1739" s="157"/>
      <c r="D1739" s="157"/>
    </row>
    <row r="1740" spans="3:4">
      <c r="C1740" s="157"/>
      <c r="D1740" s="157"/>
    </row>
    <row r="1741" spans="3:4">
      <c r="C1741" s="157"/>
      <c r="D1741" s="157"/>
    </row>
    <row r="1742" spans="3:4">
      <c r="C1742" s="157"/>
      <c r="D1742" s="157"/>
    </row>
    <row r="1743" spans="3:4">
      <c r="C1743" s="157"/>
      <c r="D1743" s="157"/>
    </row>
    <row r="1744" spans="3:4">
      <c r="C1744" s="157"/>
      <c r="D1744" s="157"/>
    </row>
    <row r="1745" spans="3:4">
      <c r="C1745" s="157"/>
      <c r="D1745" s="157"/>
    </row>
    <row r="1746" spans="3:4">
      <c r="C1746" s="157"/>
      <c r="D1746" s="157"/>
    </row>
    <row r="1747" spans="3:4">
      <c r="C1747" s="86"/>
      <c r="D1747" s="86"/>
    </row>
  </sheetData>
  <sheetProtection algorithmName="SHA-512" hashValue="pUmrpWn/ditYMHzQIeCWQ01l3Pa17t713JTVWSr+FPioLcALDdRzNKNl4LuoQV3+nfV81LWrxljxXp2MxjI+7Q==" saltValue="+Gonm/Bawmz1qk8tm3hRtw==" spinCount="100000" sheet="1" objects="1" scenarios="1"/>
  <mergeCells count="12">
    <mergeCell ref="I133:I134"/>
    <mergeCell ref="B77:C77"/>
    <mergeCell ref="A163:B163"/>
    <mergeCell ref="I129:I130"/>
    <mergeCell ref="I131:I132"/>
    <mergeCell ref="B88:B105"/>
    <mergeCell ref="E88:AB88"/>
    <mergeCell ref="C89:C93"/>
    <mergeCell ref="E94:AB94"/>
    <mergeCell ref="C95:C99"/>
    <mergeCell ref="E100:AB100"/>
    <mergeCell ref="C101:C10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7" ma:contentTypeDescription="Create a new document." ma:contentTypeScope="" ma:versionID="25d0df1dbbfa94d684a02be7ce268abb">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7018efcbc4bc36a9bdd86d3f5dd4ab81"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02c65b9-0991-4c4e-8e74-7b3c5d61fe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21e612a-3eb4-4f37-aefc-e18003e8a995}" ma:internalName="TaxCatchAll" ma:showField="CatchAllData" ma:web="3d550918-ebd0-40b1-b683-f252a4ccf5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d49d09b-e7a5-4b2f-b9fa-3300c4edf6d1">
      <Terms xmlns="http://schemas.microsoft.com/office/infopath/2007/PartnerControls"/>
    </lcf76f155ced4ddcb4097134ff3c332f>
    <TaxCatchAll xmlns="3d550918-ebd0-40b1-b683-f252a4ccf514" xsi:nil="true"/>
  </documentManagement>
</p:properties>
</file>

<file path=customXml/itemProps1.xml><?xml version="1.0" encoding="utf-8"?>
<ds:datastoreItem xmlns:ds="http://schemas.openxmlformats.org/officeDocument/2006/customXml" ds:itemID="{B5CD40B4-BD32-4C71-8ADB-C37FAC9CBAEC}">
  <ds:schemaRefs>
    <ds:schemaRef ds:uri="http://schemas.microsoft.com/sharepoint/v3/contenttype/forms"/>
  </ds:schemaRefs>
</ds:datastoreItem>
</file>

<file path=customXml/itemProps2.xml><?xml version="1.0" encoding="utf-8"?>
<ds:datastoreItem xmlns:ds="http://schemas.openxmlformats.org/officeDocument/2006/customXml" ds:itemID="{F9BFE4EA-23B3-457D-B321-EEE60D3F5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1CE82C-D056-452B-8954-121392E6E050}">
  <ds:schemaRefs>
    <ds:schemaRef ds:uri="1d49d09b-e7a5-4b2f-b9fa-3300c4edf6d1"/>
    <ds:schemaRef ds:uri="http://purl.org/dc/dcmitype/"/>
    <ds:schemaRef ds:uri="http://www.w3.org/XML/1998/namespace"/>
    <ds:schemaRef ds:uri="http://purl.org/dc/terms/"/>
    <ds:schemaRef ds:uri="http://schemas.microsoft.com/office/infopath/2007/PartnerControls"/>
    <ds:schemaRef ds:uri="http://schemas.microsoft.com/office/2006/documentManagement/types"/>
    <ds:schemaRef ds:uri="3d550918-ebd0-40b1-b683-f252a4ccf514"/>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10</vt:i4>
      </vt:variant>
      <vt:variant>
        <vt:lpstr>טווחים בעלי שם</vt:lpstr>
      </vt:variant>
      <vt:variant>
        <vt:i4>3</vt:i4>
      </vt:variant>
    </vt:vector>
  </HeadingPairs>
  <TitlesOfParts>
    <vt:vector size="13" baseType="lpstr">
      <vt:lpstr>הנחיות</vt:lpstr>
      <vt:lpstr>פרטים כלליים, עלויות ותוצאות</vt:lpstr>
      <vt:lpstr>אגירת אנרגיה</vt:lpstr>
      <vt:lpstr>אמדן כלכלי</vt:lpstr>
      <vt:lpstr>אומדן כלכלי - חישוב</vt:lpstr>
      <vt:lpstr>7. ייצור חשמל</vt:lpstr>
      <vt:lpstr>חישובים</vt:lpstr>
      <vt:lpstr>קבועים רשימת שעות</vt:lpstr>
      <vt:lpstr>קבועים</vt:lpstr>
      <vt:lpstr>דרישות והנחיות נוספות</vt:lpstr>
      <vt:lpstr>הספק</vt:lpstr>
      <vt:lpstr>כמות_ייצור_חשמל</vt:lpstr>
      <vt:lpstr>שטח_פרויקט</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tamar</dc:creator>
  <cp:keywords/>
  <dc:description/>
  <cp:lastModifiedBy>אילנה טמסוט</cp:lastModifiedBy>
  <cp:revision/>
  <dcterms:created xsi:type="dcterms:W3CDTF">2012-02-05T15:27:34Z</dcterms:created>
  <dcterms:modified xsi:type="dcterms:W3CDTF">2023-08-14T05:39:31Z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y fmtid="{D5CDD505-2E9C-101B-9397-08002B2CF9AE}" pid="3" name="MediaServiceImageTags">
    <vt:lpwstr/>
  </property>
</Properties>
</file>